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850" tabRatio="960"/>
  </bookViews>
  <sheets>
    <sheet name="Приложение 1" sheetId="10" r:id="rId1"/>
    <sheet name="Приложение 2" sheetId="3" r:id="rId2"/>
    <sheet name="Приложение 3" sheetId="2" r:id="rId3"/>
    <sheet name="Приложение 4" sheetId="4" r:id="rId4"/>
    <sheet name="Приложение 5" sheetId="13" r:id="rId5"/>
    <sheet name="Приложение 6" sheetId="14" r:id="rId6"/>
  </sheets>
  <definedNames>
    <definedName name="_xlnm._FilterDatabase" localSheetId="1" hidden="1">'Приложение 2'!$A$7:$M$161</definedName>
    <definedName name="_xlnm._FilterDatabase" localSheetId="2" hidden="1">'Приложение 3'!$A$7:$O$117</definedName>
    <definedName name="_xlnm._FilterDatabase" localSheetId="3" hidden="1">'Приложение 4'!$A$7:$L$164</definedName>
    <definedName name="_xlnm.Print_Titles" localSheetId="4">'Приложение 5'!$12:$12</definedName>
    <definedName name="_xlnm.Print_Area" localSheetId="0">'Приложение 1'!$A$1:$E$33</definedName>
    <definedName name="_xlnm.Print_Area" localSheetId="1">'Приложение 2'!$A$1:$M$202</definedName>
    <definedName name="_xlnm.Print_Area" localSheetId="2">'Приложение 3'!$A$1:$K$122</definedName>
    <definedName name="_xlnm.Print_Area" localSheetId="3">'Приложение 4'!$A$1:$L$170</definedName>
    <definedName name="_xlnm.Print_Area" localSheetId="4">'Приложение 5'!$A$1:$E$37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<sst xmlns="http://schemas.openxmlformats.org/spreadsheetml/2006/main" count="2756" uniqueCount="270">
  <si>
    <t>Приложение 1</t>
  </si>
  <si>
    <t xml:space="preserve">ОБЪЕМ 
БЕЗВОЗМЕЗДНЫХ ПОСТУПЛЕНИЙ В БЮДЖЕТ СИМКИНСКОГО СЕЛЬСКОГО ПОСЕЛЕНИЯ БОЛЬШЕБЕРЕЗНИКОВСКОГО МУНИЦИПАЛЬНОГО РАЙОНА РЕСПУБЛИКИ МОРДОВИЯ                                          ЗА I ПОЛУГОДИЕ  2024 ГОДА
</t>
  </si>
  <si>
    <t>(тыс. рублей)</t>
  </si>
  <si>
    <t>Код</t>
  </si>
  <si>
    <t>Наименование</t>
  </si>
  <si>
    <t>Сумма</t>
  </si>
  <si>
    <t>Утверждено</t>
  </si>
  <si>
    <t>Исполнено</t>
  </si>
  <si>
    <t>Процент исполнения</t>
  </si>
  <si>
    <t>3</t>
  </si>
  <si>
    <t>4</t>
  </si>
  <si>
    <t>5</t>
  </si>
  <si>
    <t xml:space="preserve"> 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</si>
  <si>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</si>
  <si>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</si>
  <si>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</si>
  <si>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</si>
  <si>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 xml:space="preserve">Дотации бюджетам бюджетной системы Российской Федерации </t>
  </si>
  <si>
    <t>2 02 15001 00 0000 150</t>
  </si>
  <si>
    <t>Дотации на выравнивание бюджетной обеспеченности</t>
  </si>
  <si>
    <t>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</si>
  <si>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</si>
  <si>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2 02 15002 00 0000 150</t>
  </si>
  <si>
    <t>Дотации бюджетам на поддержку мер по обеспечению сбалансированности бюджетов</t>
  </si>
  <si>
    <t>2 02 15002 10 0000 150</t>
  </si>
  <si>
    <t>Дотации бюджетам сельских поселений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</si>
  <si>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</si>
  <si>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</si>
  <si>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>2 02 25576 00 0000 150</t>
  </si>
  <si>
    <t>Субсидии бюджетам на обеспечение комплексного развития сельских территорий</t>
  </si>
  <si>
    <t>2 02 25576 10 0000 150</t>
  </si>
  <si>
    <t>Субсидии бюджетам сельских поселений на обеспечение комплексного развития сельских территорий</t>
  </si>
  <si>
    <t>2 02 29999 00 0000 150</t>
  </si>
  <si>
    <t>Прочие субсидии</t>
  </si>
  <si>
    <t>2 02 29999 10 0000 150</t>
  </si>
  <si>
    <t>Прочие субсидии бюджетам сельских поселений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</si>
  <si>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</si>
  <si>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</si>
  <si>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</si>
  <si>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</si>
  <si>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</si>
  <si>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</si>
  <si>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</si>
  <si>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</si>
  <si>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</si>
  <si>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</si>
  <si>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2 02 40000 00 0000 150</t>
  </si>
  <si>
    <t>Иные межбюджетные трансферты</t>
  </si>
  <si>
    <t>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</si>
  <si>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</si>
  <si>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</si>
  <si>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</si>
  <si>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2 02 49999 00 0000 150</t>
  </si>
  <si>
    <t>Прочие межбюджетные трансферты, передаваемые бюджетам</t>
  </si>
  <si>
    <t>2 02 49999 10 0000 150</t>
  </si>
  <si>
    <t>Прочие межбюджетные трансферты, передаваемые бюджетам сельских поселений</t>
  </si>
  <si>
    <t>Приложение 2</t>
  </si>
  <si>
    <t/>
  </si>
  <si>
    <t xml:space="preserve"> к решению  Совета депутатов Симкинского сельского поселения Большеберезниковского 
муниципального района Республики Мордовия «Об исполнении бюджета Симкинского сельского поселения Большеберезниковского муниципального района  Республики Мордовия за I полугодие 2024 года»</t>
  </si>
  <si>
    <t>ВЕДОМСТВЕННАЯ СТРУКТУРА 
РАСХОДОВ БЮДЖЕТА СИМКИНСКОГО СЕЛЬСКОГО ПОСЕЛЕНИЯ БОЛЬШЕБЕРЕЗНИКОВСКОГО  МУНИЦИПАЛЬНОГО РАЙОНА РЕСПУБЛИКИ МОРДОВИЯ                 ЗА I ПОЛУГОДИЕ  2024 ГОДА</t>
  </si>
  <si>
    <t>Адм</t>
  </si>
  <si>
    <t>Рз</t>
  </si>
  <si>
    <t>Прз</t>
  </si>
  <si>
    <t>Цср</t>
  </si>
  <si>
    <t>Вр</t>
  </si>
  <si>
    <t>1</t>
  </si>
  <si>
    <t>2</t>
  </si>
  <si>
    <t>6</t>
  </si>
  <si>
    <t>7</t>
  </si>
  <si>
    <t>8</t>
  </si>
  <si>
    <t>9</t>
  </si>
  <si>
    <t>10</t>
  </si>
  <si>
    <t>11</t>
  </si>
  <si>
    <t>12</t>
  </si>
  <si>
    <t>ВСЕГО</t>
  </si>
  <si>
    <t>Администрация Симкинского сельского поселения Большеберезниковского муниципального района Республики Мордовия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</si>
  <si>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</si>
  <si>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</si>
  <si>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</si>
  <si>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</si>
  <si>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Обеспечение деятельности администрации Симкинского сельского поселения Большеберезниковского муниципального района Республики Мордовия</t>
  </si>
  <si>
    <t>65</t>
  </si>
  <si>
    <t>0</t>
  </si>
  <si>
    <t>Высшее должностное лицо администрации Симкинского сельского поселения Большеберезниковского муниципального района Республики Мордовия</t>
  </si>
  <si>
    <t xml:space="preserve">Расходы на выплаты по оплате труда высшего должностного лица </t>
  </si>
  <si>
    <t>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</si>
  <si>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</si>
  <si>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</si>
  <si>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</si>
  <si>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Заработная плата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</si>
  <si>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</si>
  <si>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Начисления на выплаты по оплате труда</t>
  </si>
  <si>
    <t>Субсидии на софинансирование расходных обязательств по финансовому обеспечению деятельности органов местного самоуправления и муниципальных учреждений</t>
  </si>
  <si>
    <t>44205</t>
  </si>
  <si>
    <t>100</t>
  </si>
  <si>
    <t>120</t>
  </si>
  <si>
    <t>211</t>
  </si>
  <si>
    <t>129</t>
  </si>
  <si>
    <t>213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</si>
  <si>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</si>
  <si>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</si>
  <si>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Непрограмные расходы в рамках обеспечения деятельности администрации Симкинского сельского поселения Большеберезниковского муниципального района Республики Мордовия</t>
  </si>
  <si>
    <t xml:space="preserve">Расходы на выплаты по оплате труда работников органов местного самоуправления </t>
  </si>
  <si>
    <t xml:space="preserve">Расходы на обеспечение функций органов местного самоуправления </t>
  </si>
  <si>
    <t>41120</t>
  </si>
  <si>
    <t>Иные выплаты персоналу государственных (муниципальных) органов, за исключением фонда оплаты труда</t>
  </si>
  <si>
    <t>Прочие несоциальные выплаты персоналу в денежной форме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</si>
  <si>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</si>
  <si>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</si>
  <si>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</si>
  <si>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Услуги связи</t>
  </si>
  <si>
    <t>Коммунальные услуги</t>
  </si>
  <si>
    <t>223</t>
  </si>
  <si>
    <t xml:space="preserve">Работы, услуги по содержанию имущества </t>
  </si>
  <si>
    <t>Прочие работы, услуги</t>
  </si>
  <si>
    <t>Прочие расходы</t>
  </si>
  <si>
    <t>Увеличение стоимости основных средств</t>
  </si>
  <si>
    <t>Увеличение стоимости прочих оборотных запасов (материалов)</t>
  </si>
  <si>
    <t>346</t>
  </si>
  <si>
    <t>245</t>
  </si>
  <si>
    <t>Закупка энергетических ресурсов</t>
  </si>
  <si>
    <t>247</t>
  </si>
  <si>
    <t>Иные бюджетные ассигнования</t>
  </si>
  <si>
    <t>Уплата налогов, сборов и иных платежей</t>
  </si>
  <si>
    <t>Уплата налога на имущество организаций и земельного налога</t>
  </si>
  <si>
    <t>851</t>
  </si>
  <si>
    <t>Налоги, пошлины и сборы</t>
  </si>
  <si>
    <t>Уплата прочих налогов, сборов</t>
  </si>
  <si>
    <t>Уплата иных платежей</t>
  </si>
  <si>
    <t>Закупка товаров, работ и услуг для обеспечения государственных (муниципальных) нужд</t>
  </si>
  <si>
    <t>Осуществление государственных полномочий Республики Мордовия по определению перечня должностных лиц, уполномоченных составлять протоколы об административных правонарушениях, предусмотренных Законом Республики Мордовия от 15 июня 2015 года № 38-З "Об административной ответственности на территории Республики Мордовия"</t>
  </si>
  <si>
    <t>77150</t>
  </si>
  <si>
    <t>Резервные фонды</t>
  </si>
  <si>
    <t>Непрограммные расходы главных распорядителей средств местного бюджета</t>
  </si>
  <si>
    <t>Непрограммные расходы в рамках обеспечения деятельности главных распорядителей средств местного бюджета</t>
  </si>
  <si>
    <t xml:space="preserve">Резервный фонд администрации Симкинского сельского поселения </t>
  </si>
  <si>
    <t>41180</t>
  </si>
  <si>
    <t>800</t>
  </si>
  <si>
    <t>Резервные средства</t>
  </si>
  <si>
    <t>Расходы</t>
  </si>
  <si>
    <t>200</t>
  </si>
  <si>
    <t>Другие общегосударственные вопросы</t>
  </si>
  <si>
    <t>13</t>
  </si>
  <si>
    <t>Муниципальная программа "Развитие муниципальной службы в Симкинском сельском поселении Большеберезниковского муниципального района Республики Мордовия на 2024-2026 годы"</t>
  </si>
  <si>
    <t>Основное мероприятие "Формирование профессиональной муниципальной службы"</t>
  </si>
  <si>
    <t>Подготовка, переподготовка и повышение квалификации кадров</t>
  </si>
  <si>
    <t>41250</t>
  </si>
  <si>
    <t>240</t>
  </si>
  <si>
    <t xml:space="preserve">Прочие работы, услуги </t>
  </si>
  <si>
    <t>244</t>
  </si>
  <si>
    <t>226</t>
  </si>
  <si>
    <t>Национальная оборона</t>
  </si>
  <si>
    <t>Мобилизационная и вневойсковая подготовка</t>
  </si>
  <si>
    <t>03</t>
  </si>
  <si>
    <t>89</t>
  </si>
  <si>
    <t>Осуществление государственных полномочий Российской Федерации по первичному воинскому учету на территориях, где отсутствуют военные комиссариаты</t>
  </si>
  <si>
    <t>51180</t>
  </si>
  <si>
    <t>122</t>
  </si>
  <si>
    <t>Транспортные услуги</t>
  </si>
  <si>
    <t>Национальная экономика</t>
  </si>
  <si>
    <t>Дорожное хозяйство (дорожные фонды)</t>
  </si>
  <si>
    <t>09</t>
  </si>
  <si>
    <t>Иные межбюджетные трансферты на 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них, включая создание и обеспечение функционирования парковок (парковочных мест), осуществлению муниципального контроля за сохранностью автомобильных дорог местного значения в границах населенных пунктов поселения, организации дорожного движения,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</si>
  <si>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44102</t>
  </si>
  <si>
    <t>Жилищно-коммунальное хозяйство</t>
  </si>
  <si>
    <t>05</t>
  </si>
  <si>
    <t>Благоустройство</t>
  </si>
  <si>
    <t>Муниципальная  программа "Комплексное развитие сельских территорий  Симкинского  сельского  поселения Большеберезниковского муниципального района Республики Мордовия на 2022-2027 годы"</t>
  </si>
  <si>
    <t>22</t>
  </si>
  <si>
    <t>Подпрограмма "Создание и развитие инфраструктуры на сельских территориях"</t>
  </si>
  <si>
    <t>Основное мероприятие "Благоустройство сельских территорий"</t>
  </si>
  <si>
    <t>Благоустройство сельских территорий</t>
  </si>
  <si>
    <t>L5764</t>
  </si>
  <si>
    <t>Муниципальная программа «Благоустройство, содержание территории и объектов Симкинского сельского поселения Большеберезниковского муниципального района Республики Мордовия  на 2022-2026 годы»</t>
  </si>
  <si>
    <t>26</t>
  </si>
  <si>
    <t>Основное мероприятие «Благоустройство, содержание территории и объектов Симкинского сельского поселения Большеберезниковского муниципального района Республики Мордовия  на 2021-2023 годы»</t>
  </si>
  <si>
    <t>Уличное освещение</t>
  </si>
  <si>
    <t>Основное мероприятие "Благоустройство и озеленение территории сельского поселения"</t>
  </si>
  <si>
    <t>Озеленение</t>
  </si>
  <si>
    <t>Основное мероприятие "Организация и содержание     мест захоронения"</t>
  </si>
  <si>
    <t>Организация и содержание     мест захоронения</t>
  </si>
  <si>
    <t>43030</t>
  </si>
  <si>
    <t>Основное мероприятие "Прочие мероприятия по благоустройству территории сельского поселения"</t>
  </si>
  <si>
    <t xml:space="preserve">Прочие мероприятия по благоустройству </t>
  </si>
  <si>
    <t>Основное мероприятие "Ремонт памятников воинам ВОВ"</t>
  </si>
  <si>
    <t>Основное мероприятие "Создание и обустройство детской  площадки"</t>
  </si>
  <si>
    <t>06</t>
  </si>
  <si>
    <t>Решение вопросов местного значения, осуществляемое с привлечением средств самообложения граждан</t>
  </si>
  <si>
    <t>78090</t>
  </si>
  <si>
    <t>Социальная политика</t>
  </si>
  <si>
    <t>Пенсионное обеспечение</t>
  </si>
  <si>
    <t>Доплаты к пенсиям муниципальных служащих Республики Мордовия</t>
  </si>
  <si>
    <t>03010</t>
  </si>
  <si>
    <t>Социальное обеспечение и иные выплаты населению</t>
  </si>
  <si>
    <t>Публичные нормативные социальные выплаты гражданам</t>
  </si>
  <si>
    <t>Иные пенсии, социальные доплаты к пенсиям</t>
  </si>
  <si>
    <t>Пенсии, пособия, выплачиваемые работодателями, нанимателями бывшим работникам в денежной форме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</si>
  <si>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</si>
  <si>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</si>
  <si>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</si>
  <si>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41240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</si>
  <si>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</si>
  <si>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</si>
  <si>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</si>
  <si>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</si>
  <si>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Обслуживание внутреннего долга</t>
  </si>
  <si>
    <t>Условно утвержденные расходы</t>
  </si>
  <si>
    <t>99</t>
  </si>
  <si>
    <t>41990</t>
  </si>
  <si>
    <t>870</t>
  </si>
  <si>
    <t>Приложение 3
к решению  Совета депутатов
муниципального района (городского округа) Республики Мордовия «О бюджете муниципального района (городского округа) Республики Мордовия на 20 __ год и на плановый период 20__ и 20__ годов»</t>
  </si>
  <si>
    <t>РАСПРЕДЕЛЕНИЕ 
БЮДЖЕТНЫХ АССИГНОВАНИЙ БЮДЖЕТА СИМКИНСКОГО СЕЛЬСКОГО ПОСЕЛЕНИЯ БОЛЬШЕБЕРЕЗНИКОВСКОГО МУНИЦИПАЛЬНОГО РАЙОНА РЕСПУБЛИКИ МОРДОВИЯ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                         ЗА I ПОЛУГОДИЕ  2024 ГОДА</t>
  </si>
  <si>
    <t>Приложение 4</t>
  </si>
  <si>
    <t>РАСПРЕДЕЛЕНИЕ 
БЮДЖЕТНЫХ АССИГНОВАНИЙ БЮДЖЕТА СИМКИНСКОГО СЕЛЬСКОГО ПОСЕЛЕНИЯ БОЛЬШЕБЕРЕЗНИКОВСКОГО МУНИЦИПАЛЬНОГО РАЙОНА РЕСПУБЛИКИ МОРДОВИЯ ПО ЦЕЛЕВЫМ СТАТЬЯМ (МУНИЦИПАЛЬНЫМ ПРОГРАММАМ И НЕПРОГРАММНЫМ НАПРАВЛЕНИЯМ ДЕЯТЕЛЬНОСТИ), ГРУППАМ И ПОДГРУППАМ ВИДОВ РАСХОДОВ, РАЗДЕЛАМ И ПОДРАЗДЕЛАМ КЛАССИФИКАЦИИ РАСХОДОВ БЮДЖЕТОВ                                      ЗА I ПОЛУГОДИЕ  2024 ГОДА</t>
  </si>
  <si>
    <t>ВР</t>
  </si>
  <si>
    <t>43010</t>
  </si>
  <si>
    <t>43040</t>
  </si>
  <si>
    <t>Приложение 5</t>
  </si>
  <si>
    <t xml:space="preserve">ИСТОЧНИКИ 
ВНУТРЕННЕГО ФИНАНСИРОВАНИЯ ДЕФИЦИТА БЮДЖЕТА СИМКИНСКОГО СЕЛЬСКОГО ПОСЕЛЕНИЯ БОЛЬШЕБЕРЕЗНИКОВСКОГО МУНИЦИПАЛЬНОГО РАЙОНА РЕСПУБЛИКИ МОРДОВИЯ ЗА I ПОЛУГОДИЕ  2024 ГОДА  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</si>
  <si>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</si>
  <si>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Сумма (тыс. руб.)</t>
  </si>
  <si>
    <t>х</t>
  </si>
  <si>
    <t>Источники финансирования дефицита бюджетов - всего</t>
  </si>
  <si>
    <t xml:space="preserve">     в том числе:</t>
  </si>
  <si>
    <t xml:space="preserve">источники внутреннего финансирования </t>
  </si>
  <si>
    <t>из них:</t>
  </si>
  <si>
    <t xml:space="preserve"> 000 0102000000 0000 000</t>
  </si>
  <si>
    <t>Кредиты кредитных организаций в валюте Российской Федерации</t>
  </si>
  <si>
    <t xml:space="preserve"> 000 0102000000 0000 700</t>
  </si>
  <si>
    <t>Привлечение кредитов от кредитных организаций в валюте Российской Федерации</t>
  </si>
  <si>
    <t xml:space="preserve"> 000 0102000010 0000 710</t>
  </si>
  <si>
    <t>Привлечение сельскими поселениями кредитов от кредитных организаций в валюте Российской Федерации</t>
  </si>
  <si>
    <t>000 0103000000 0000 000</t>
  </si>
  <si>
    <t>Бюджетные кредиты из других бюджетов бюджетной системы Российской Федерации</t>
  </si>
  <si>
    <t>000 0103010000 0000 000</t>
  </si>
  <si>
    <t>Бюджетные кредиты из других бюджетов бюджетной системы Российской Федерации в валюте Российской Федерации</t>
  </si>
  <si>
    <t>000 0103010000 0000 800</t>
  </si>
  <si>
    <t>Погашение бюджетных кредитов, полученных из  других бюджетов бюджетной системы Российской Федерации в валюте Российской Федерации</t>
  </si>
  <si>
    <t>000 0103010010 0000 810</t>
  </si>
  <si>
    <t>Погашение бюджетами сельских поселений кредитов из  других бюджетов бюджетной системы Российской Федерации в валюте Российской Федерации</t>
  </si>
  <si>
    <t xml:space="preserve">источники внешнего финансирования </t>
  </si>
  <si>
    <t>изменение остатков средств</t>
  </si>
  <si>
    <t xml:space="preserve"> 000 0105000000 0000 000</t>
  </si>
  <si>
    <t>Изменение остатков средств на счетах по учету средств бюджетов</t>
  </si>
  <si>
    <t>увеличение остатков средств, всего</t>
  </si>
  <si>
    <t xml:space="preserve"> 000 0105000000 0000 500</t>
  </si>
  <si>
    <t>Увеличение остатков средств бюджетов</t>
  </si>
  <si>
    <t xml:space="preserve"> 000 0105020000 0000 500</t>
  </si>
  <si>
    <t>Увеличение прочих остатков средств бюджетов</t>
  </si>
  <si>
    <t xml:space="preserve"> 000 0105020100 0000 510</t>
  </si>
  <si>
    <t>Увеличение прочих остатков денежных средств бюджетов</t>
  </si>
  <si>
    <t xml:space="preserve"> 000 0105020110 0000 510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</si>
  <si>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</si>
  <si>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</si>
  <si>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 xml:space="preserve"> 000 0105000000 0000 600</t>
  </si>
  <si>
    <t>Уменьшение остатков средств бюджетов</t>
  </si>
  <si>
    <t xml:space="preserve"> 000 0105020000 0000 600</t>
  </si>
  <si>
    <t>Уменьшение прочих остатков средств бюджетов</t>
  </si>
  <si>
    <t xml:space="preserve"> 000 0105020100 0000 610</t>
  </si>
  <si>
    <t>Уменьшение прочих остатков денежных средств бюджетов</t>
  </si>
  <si>
    <t xml:space="preserve"> 000 0105020110 0000 610</t>
  </si>
  <si>
    <t>Уменьшение прочих остатков денежных средств бюджетов сельских поселений</t>
  </si>
  <si>
    <t>Приложение 6
к решению  Совета депутатов
муниципального района (городского округа) Республики Мордовия «О бюджете муниципального района (городского округа) Республики Мордовия на 20 __ год и на плановый период 20__ и 20__ годов»</t>
  </si>
  <si>
    <t>ПРОГРАММА 
МУНИЦИПАЛЬНЫХ ВНУТРЕННИХ ЗАИМСТВОВАНИЙ СИМКИНСКОГО СЕЛЬСКОГО ПОСЕЛЕНИЯ БОЛЬШЕБЕРЕЗНИКОВСКОГО МУНИЦИПАЛЬНОГО РАЙОНА РЕСПУБЛИКИ МОРДОВИЯ ЗА I ПОЛУГОДИЕ  2024 ГОДА</t>
  </si>
  <si>
    <t>№ п/п</t>
  </si>
  <si>
    <t>Виды заимствований</t>
  </si>
  <si>
    <t>Сумма (тыс. рублей)</t>
  </si>
  <si>
    <t>объем привлечения</t>
  </si>
  <si>
    <t>объем средств, направляемых на погашение основной суммы долга</t>
  </si>
  <si>
    <t>Бюджетные кредиты от других бюджетов бюджетной системы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</si>
</sst>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176" formatCode="_-* #\ ##0.00&quot;р.&quot;_-;\-* #\ ##0.00&quot;р.&quot;_-;_-* &quot;-&quot;??&quot;р.&quot;_-;_-@_-"/>
    <numFmt numFmtId="177" formatCode="_-* #\.##0.00_-;\-* #\.##0.00_-;_-* &quot;-&quot;??_-;_-@_-"/>
    <numFmt numFmtId="178" formatCode="_-* #\.##0.00\ &quot;₽&quot;_-;\-* #\.##0.00\ &quot;₽&quot;_-;_-* \-??\ &quot;₽&quot;_-;_-@_-"/>
    <numFmt numFmtId="179" formatCode="_-* #\.##0_-;\-* #\.##0_-;_-* &quot;-&quot;_-;_-@_-"/>
    <numFmt numFmtId="180" formatCode="_-* #\.##0\ &quot;₽&quot;_-;\-* #\.##0\ &quot;₽&quot;_-;_-* \-\ &quot;₽&quot;_-;_-@_-"/>
    <numFmt numFmtId="181" formatCode="0.0"/>
    <numFmt numFmtId="182" formatCode="#\ ##0.0"/>
    <numFmt numFmtId="183" formatCode="#\ ##0.00"/>
    <numFmt numFmtId="184" formatCode="#\ ##0"/>
    <numFmt numFmtId="185" formatCode="dd\.mmm"/>
    <numFmt numFmtId="186" formatCode="#\ ##0.0_ ;\-#\ ##0.0\ "/>
    <numFmt numFmtId="187" formatCode="_-* #\ ##0.0_р_._-;\-* #\ ##0.0_р_._-;_-* &quot;-&quot;?_р_._-;_-@_-"/>
  </numFmts>
  <fonts count="50">
    <font>
      <sz val="10"/>
      <color rgb="FF000000"/>
      <name val="Times New Roman"/>
      <charset val="134"/>
    </font>
    <font>
      <sz val="10"/>
      <name val="Arial Cyr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3"/>
      <name val="Times New Roman"/>
      <charset val="134"/>
    </font>
    <font>
      <b/>
      <sz val="13"/>
      <name val="Times New Roman"/>
      <charset val="204"/>
    </font>
    <font>
      <b/>
      <sz val="10"/>
      <name val="Times New Roman"/>
      <charset val="134"/>
    </font>
    <font>
      <i/>
      <sz val="11"/>
      <name val="Times New Roman"/>
      <charset val="204"/>
    </font>
    <font>
      <sz val="13"/>
      <name val="Times New Roman"/>
      <charset val="134"/>
    </font>
    <font>
      <sz val="13"/>
      <name val="Arial Cyr"/>
      <charset val="204"/>
    </font>
    <font>
      <sz val="10"/>
      <name val="Times New Roman"/>
      <charset val="134"/>
    </font>
    <font>
      <sz val="11"/>
      <name val="Times New Roman"/>
      <charset val="134"/>
    </font>
    <font>
      <b/>
      <sz val="10"/>
      <name val="Times New Roman"/>
      <charset val="204"/>
    </font>
    <font>
      <sz val="10"/>
      <name val="Verdana"/>
      <charset val="134"/>
    </font>
    <font>
      <b/>
      <sz val="11.5"/>
      <name val="Times New Roman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1"/>
      <name val="Times New Roman"/>
      <charset val="204"/>
    </font>
    <font>
      <sz val="11"/>
      <name val="Times New Roman"/>
      <charset val="204"/>
    </font>
    <font>
      <b/>
      <sz val="12"/>
      <color rgb="FF000000"/>
      <name val="Times New Roman"/>
      <charset val="204"/>
    </font>
    <font>
      <b/>
      <sz val="10"/>
      <color rgb="FF000000"/>
      <name val="Times New Roman"/>
      <charset val="204"/>
    </font>
    <font>
      <b/>
      <sz val="9"/>
      <color rgb="FF000000"/>
      <name val="Times New Roman"/>
      <charset val="204"/>
    </font>
    <font>
      <b/>
      <i/>
      <sz val="9"/>
      <color rgb="FF000000"/>
      <name val="Times New Roman"/>
      <charset val="204"/>
    </font>
    <font>
      <sz val="9"/>
      <color rgb="FF000000"/>
      <name val="Times New Roman"/>
      <charset val="204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b/>
      <i/>
      <sz val="10"/>
      <color rgb="FF000000"/>
      <name val="Times New Roman"/>
      <charset val="204"/>
    </font>
    <font>
      <sz val="10"/>
      <name val="Times New Roman"/>
      <charset val="204"/>
    </font>
    <font>
      <b/>
      <sz val="11"/>
      <color indexed="8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0"/>
      <color indexed="8"/>
      <name val="Arial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176" fontId="0" fillId="0" borderId="0">
      <alignment vertical="top" wrapText="1"/>
    </xf>
    <xf numFmtId="177" fontId="29" fillId="0" borderId="0" applyFont="0" applyFill="0" applyBorder="0" applyAlignment="0" applyProtection="0">
      <alignment vertical="center"/>
    </xf>
    <xf numFmtId="178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179" fontId="29" fillId="0" borderId="0" applyFont="0" applyFill="0" applyBorder="0" applyAlignment="0" applyProtection="0">
      <alignment vertical="center"/>
    </xf>
    <xf numFmtId="180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11" borderId="1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12" borderId="15" applyNumberFormat="0" applyAlignment="0" applyProtection="0">
      <alignment vertical="center"/>
    </xf>
    <xf numFmtId="0" fontId="39" fillId="13" borderId="16" applyNumberFormat="0" applyAlignment="0" applyProtection="0">
      <alignment vertical="center"/>
    </xf>
    <xf numFmtId="0" fontId="40" fillId="13" borderId="15" applyNumberFormat="0" applyAlignment="0" applyProtection="0">
      <alignment vertical="center"/>
    </xf>
    <xf numFmtId="0" fontId="41" fillId="14" borderId="17" applyNumberFormat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1" fillId="0" borderId="0"/>
    <xf numFmtId="0" fontId="49" fillId="0" borderId="0"/>
  </cellStyleXfs>
  <cellXfs count="236">
    <xf numFmtId="176" fontId="0" fillId="0" borderId="0" xfId="0" applyNumberFormat="1" applyFont="1" applyFill="1" applyAlignment="1">
      <alignment vertical="top" wrapText="1"/>
    </xf>
    <xf numFmtId="0" fontId="1" fillId="0" borderId="0" xfId="49"/>
    <xf numFmtId="0" fontId="2" fillId="0" borderId="0" xfId="49" applyFont="1" applyAlignment="1">
      <alignment horizontal="left" wrapText="1"/>
    </xf>
    <xf numFmtId="0" fontId="2" fillId="0" borderId="0" xfId="49" applyFont="1" applyAlignment="1">
      <alignment horizontal="left"/>
    </xf>
    <xf numFmtId="0" fontId="2" fillId="0" borderId="0" xfId="49" applyFont="1" applyBorder="1" applyAlignment="1"/>
    <xf numFmtId="0" fontId="2" fillId="0" borderId="0" xfId="49" applyFont="1" applyBorder="1" applyAlignment="1">
      <alignment horizontal="left" vertical="top" wrapText="1"/>
    </xf>
    <xf numFmtId="0" fontId="2" fillId="0" borderId="0" xfId="49" applyFont="1" applyBorder="1" applyAlignment="1">
      <alignment wrapText="1"/>
    </xf>
    <xf numFmtId="0" fontId="2" fillId="0" borderId="0" xfId="49" applyFont="1" applyBorder="1" applyAlignment="1">
      <alignment horizontal="left" wrapText="1"/>
    </xf>
    <xf numFmtId="0" fontId="3" fillId="0" borderId="0" xfId="49" applyFont="1" applyBorder="1" applyAlignment="1">
      <alignment horizontal="center" vertical="top" wrapText="1"/>
    </xf>
    <xf numFmtId="0" fontId="4" fillId="0" borderId="1" xfId="49" applyFont="1" applyBorder="1" applyAlignment="1">
      <alignment horizontal="center" wrapText="1"/>
    </xf>
    <xf numFmtId="0" fontId="4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6" fillId="0" borderId="1" xfId="49" applyNumberFormat="1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top"/>
    </xf>
    <xf numFmtId="176" fontId="7" fillId="0" borderId="1" xfId="0" applyFont="1" applyBorder="1" applyAlignment="1">
      <alignment horizontal="left" wrapText="1"/>
    </xf>
    <xf numFmtId="181" fontId="7" fillId="0" borderId="1" xfId="0" applyNumberFormat="1" applyFont="1" applyBorder="1" applyAlignment="1">
      <alignment wrapText="1"/>
    </xf>
    <xf numFmtId="181" fontId="7" fillId="0" borderId="2" xfId="0" applyNumberFormat="1" applyFont="1" applyBorder="1" applyAlignment="1">
      <alignment horizontal="right" wrapText="1"/>
    </xf>
    <xf numFmtId="181" fontId="7" fillId="0" borderId="3" xfId="0" applyNumberFormat="1" applyFont="1" applyBorder="1" applyAlignment="1">
      <alignment horizontal="right" wrapText="1"/>
    </xf>
    <xf numFmtId="0" fontId="7" fillId="0" borderId="1" xfId="49" applyFont="1" applyBorder="1" applyAlignment="1">
      <alignment horizontal="center" vertical="center"/>
    </xf>
    <xf numFmtId="181" fontId="8" fillId="0" borderId="1" xfId="49" applyNumberFormat="1" applyFont="1" applyBorder="1" applyAlignment="1">
      <alignment horizontal="center"/>
    </xf>
    <xf numFmtId="0" fontId="8" fillId="0" borderId="1" xfId="49" applyFont="1" applyBorder="1" applyAlignment="1">
      <alignment horizontal="center" vertical="top"/>
    </xf>
    <xf numFmtId="176" fontId="7" fillId="0" borderId="2" xfId="0" applyFont="1" applyBorder="1" applyAlignment="1">
      <alignment horizontal="left" wrapText="1"/>
    </xf>
    <xf numFmtId="176" fontId="7" fillId="0" borderId="4" xfId="0" applyFont="1" applyBorder="1" applyAlignment="1">
      <alignment horizontal="left" wrapText="1"/>
    </xf>
    <xf numFmtId="181" fontId="7" fillId="0" borderId="1" xfId="0" applyNumberFormat="1" applyFont="1" applyBorder="1" applyAlignment="1">
      <alignment horizontal="right" wrapText="1"/>
    </xf>
    <xf numFmtId="0" fontId="9" fillId="0" borderId="1" xfId="49" applyFont="1" applyBorder="1"/>
    <xf numFmtId="0" fontId="5" fillId="0" borderId="1" xfId="49" applyFont="1" applyBorder="1" applyAlignment="1">
      <alignment horizontal="left" wrapText="1"/>
    </xf>
    <xf numFmtId="181" fontId="5" fillId="0" borderId="1" xfId="49" applyNumberFormat="1" applyFont="1" applyBorder="1" applyAlignment="1">
      <alignment horizontal="right" wrapText="1"/>
    </xf>
    <xf numFmtId="181" fontId="5" fillId="0" borderId="2" xfId="49" applyNumberFormat="1" applyFont="1" applyBorder="1" applyAlignment="1">
      <alignment horizontal="right" wrapText="1"/>
    </xf>
    <xf numFmtId="181" fontId="5" fillId="0" borderId="3" xfId="49" applyNumberFormat="1" applyFont="1" applyBorder="1" applyAlignment="1">
      <alignment horizontal="right" wrapText="1"/>
    </xf>
    <xf numFmtId="182" fontId="1" fillId="0" borderId="0" xfId="49" applyNumberFormat="1"/>
    <xf numFmtId="0" fontId="6" fillId="0" borderId="2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10" fillId="0" borderId="0" xfId="49" applyFont="1" applyFill="1"/>
    <xf numFmtId="0" fontId="10" fillId="0" borderId="0" xfId="49" applyFont="1"/>
    <xf numFmtId="0" fontId="11" fillId="0" borderId="0" xfId="49" applyFont="1" applyAlignment="1">
      <alignment horizontal="left"/>
    </xf>
    <xf numFmtId="0" fontId="11" fillId="0" borderId="0" xfId="49" applyFont="1" applyBorder="1" applyAlignment="1">
      <alignment horizontal="left" vertical="top" wrapText="1"/>
    </xf>
    <xf numFmtId="0" fontId="11" fillId="0" borderId="0" xfId="49" applyFont="1" applyBorder="1" applyAlignment="1">
      <alignment horizontal="left" vertical="top"/>
    </xf>
    <xf numFmtId="0" fontId="1" fillId="0" borderId="0" xfId="49" applyAlignment="1"/>
    <xf numFmtId="0" fontId="12" fillId="0" borderId="0" xfId="49" applyFont="1" applyBorder="1" applyAlignment="1"/>
    <xf numFmtId="0" fontId="13" fillId="0" borderId="0" xfId="49" applyFont="1" applyBorder="1" applyAlignment="1">
      <alignment horizontal="center" wrapText="1"/>
    </xf>
    <xf numFmtId="0" fontId="13" fillId="0" borderId="0" xfId="49" applyFont="1" applyBorder="1" applyAlignment="1">
      <alignment wrapText="1"/>
    </xf>
    <xf numFmtId="0" fontId="13" fillId="0" borderId="0" xfId="49" applyFont="1" applyBorder="1" applyAlignment="1">
      <alignment horizontal="left"/>
    </xf>
    <xf numFmtId="0" fontId="1" fillId="0" borderId="0" xfId="49" applyAlignment="1">
      <alignment wrapText="1"/>
    </xf>
    <xf numFmtId="0" fontId="3" fillId="0" borderId="1" xfId="49" applyFont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0" fontId="10" fillId="0" borderId="0" xfId="49" applyFont="1" applyAlignment="1">
      <alignment wrapText="1"/>
    </xf>
    <xf numFmtId="182" fontId="15" fillId="0" borderId="0" xfId="49" applyNumberFormat="1" applyFont="1" applyBorder="1" applyAlignment="1">
      <alignment wrapText="1"/>
    </xf>
    <xf numFmtId="182" fontId="12" fillId="0" borderId="1" xfId="0" applyNumberFormat="1" applyFont="1" applyFill="1" applyBorder="1" applyAlignment="1">
      <alignment horizontal="center" vertical="center"/>
    </xf>
    <xf numFmtId="182" fontId="12" fillId="0" borderId="1" xfId="0" applyNumberFormat="1" applyFont="1" applyFill="1" applyBorder="1" applyAlignment="1">
      <alignment horizontal="center" vertical="center" wrapText="1"/>
    </xf>
    <xf numFmtId="2" fontId="10" fillId="0" borderId="0" xfId="49" applyNumberFormat="1" applyFont="1"/>
    <xf numFmtId="182" fontId="16" fillId="0" borderId="0" xfId="49" applyNumberFormat="1" applyFont="1" applyBorder="1" applyAlignment="1">
      <alignment wrapText="1"/>
    </xf>
    <xf numFmtId="49" fontId="3" fillId="0" borderId="1" xfId="49" applyNumberFormat="1" applyFont="1" applyBorder="1" applyAlignment="1">
      <alignment horizontal="center" vertical="top"/>
    </xf>
    <xf numFmtId="49" fontId="3" fillId="0" borderId="1" xfId="49" applyNumberFormat="1" applyFont="1" applyBorder="1" applyAlignment="1">
      <alignment horizontal="center"/>
    </xf>
    <xf numFmtId="1" fontId="3" fillId="0" borderId="1" xfId="49" applyNumberFormat="1" applyFont="1" applyBorder="1" applyAlignment="1">
      <alignment horizontal="center"/>
    </xf>
    <xf numFmtId="176" fontId="17" fillId="2" borderId="1" xfId="0" applyFont="1" applyFill="1" applyBorder="1" applyAlignment="1">
      <alignment horizontal="center" vertical="top" wrapText="1"/>
    </xf>
    <xf numFmtId="176" fontId="17" fillId="2" borderId="1" xfId="0" applyFont="1" applyFill="1" applyBorder="1" applyAlignment="1">
      <alignment horizontal="left" vertical="top" wrapText="1"/>
    </xf>
    <xf numFmtId="182" fontId="17" fillId="3" borderId="1" xfId="0" applyNumberFormat="1" applyFont="1" applyFill="1" applyBorder="1" applyAlignment="1">
      <alignment horizontal="right" wrapText="1"/>
    </xf>
    <xf numFmtId="182" fontId="3" fillId="0" borderId="0" xfId="49" applyNumberFormat="1" applyFont="1" applyBorder="1" applyAlignment="1">
      <alignment horizontal="right"/>
    </xf>
    <xf numFmtId="176" fontId="18" fillId="2" borderId="1" xfId="0" applyFont="1" applyFill="1" applyBorder="1" applyAlignment="1">
      <alignment horizontal="center" vertical="top" wrapText="1"/>
    </xf>
    <xf numFmtId="176" fontId="18" fillId="2" borderId="1" xfId="0" applyFont="1" applyFill="1" applyBorder="1" applyAlignment="1">
      <alignment horizontal="left" vertical="top" wrapText="1"/>
    </xf>
    <xf numFmtId="182" fontId="18" fillId="3" borderId="1" xfId="0" applyNumberFormat="1" applyFont="1" applyFill="1" applyBorder="1" applyAlignment="1">
      <alignment horizontal="right" vertical="top" wrapText="1"/>
    </xf>
    <xf numFmtId="182" fontId="17" fillId="3" borderId="1" xfId="0" applyNumberFormat="1" applyFont="1" applyFill="1" applyBorder="1" applyAlignment="1">
      <alignment horizontal="right" vertical="top" wrapText="1"/>
    </xf>
    <xf numFmtId="49" fontId="18" fillId="2" borderId="1" xfId="0" applyNumberFormat="1" applyFont="1" applyFill="1" applyBorder="1" applyAlignment="1">
      <alignment horizontal="center"/>
    </xf>
    <xf numFmtId="176" fontId="18" fillId="2" borderId="1" xfId="0" applyFont="1" applyFill="1" applyBorder="1" applyAlignment="1">
      <alignment wrapText="1"/>
    </xf>
    <xf numFmtId="2" fontId="10" fillId="0" borderId="0" xfId="49" applyNumberFormat="1" applyFont="1" applyFill="1"/>
    <xf numFmtId="182" fontId="18" fillId="3" borderId="1" xfId="0" applyNumberFormat="1" applyFont="1" applyFill="1" applyBorder="1" applyAlignment="1">
      <alignment horizontal="right" wrapText="1"/>
    </xf>
    <xf numFmtId="182" fontId="18" fillId="0" borderId="1" xfId="0" applyNumberFormat="1" applyFont="1" applyFill="1" applyBorder="1" applyAlignment="1">
      <alignment horizontal="right" wrapText="1"/>
    </xf>
    <xf numFmtId="182" fontId="17" fillId="3" borderId="1" xfId="0" applyNumberFormat="1" applyFont="1" applyFill="1" applyBorder="1" applyAlignment="1">
      <alignment horizontal="right"/>
    </xf>
    <xf numFmtId="182" fontId="10" fillId="0" borderId="0" xfId="49" applyNumberFormat="1" applyFont="1" applyFill="1"/>
    <xf numFmtId="176" fontId="18" fillId="2" borderId="1" xfId="0" applyFont="1" applyFill="1" applyBorder="1" applyAlignment="1">
      <alignment horizontal="center"/>
    </xf>
    <xf numFmtId="182" fontId="18" fillId="3" borderId="1" xfId="0" applyNumberFormat="1" applyFont="1" applyFill="1" applyBorder="1" applyAlignment="1">
      <alignment horizontal="right"/>
    </xf>
    <xf numFmtId="182" fontId="10" fillId="0" borderId="0" xfId="49" applyNumberFormat="1" applyFont="1" applyFill="1" applyBorder="1"/>
    <xf numFmtId="0" fontId="10" fillId="0" borderId="0" xfId="49" applyFont="1" applyFill="1" applyBorder="1"/>
    <xf numFmtId="182" fontId="2" fillId="2" borderId="0" xfId="49" applyNumberFormat="1" applyFont="1" applyFill="1" applyBorder="1" applyAlignment="1">
      <alignment horizontal="center"/>
    </xf>
    <xf numFmtId="181" fontId="10" fillId="0" borderId="0" xfId="49" applyNumberFormat="1" applyFont="1" applyBorder="1"/>
    <xf numFmtId="176" fontId="18" fillId="3" borderId="1" xfId="0" applyFont="1" applyFill="1" applyBorder="1" applyAlignment="1">
      <alignment wrapText="1"/>
    </xf>
    <xf numFmtId="182" fontId="18" fillId="3" borderId="1" xfId="0" applyNumberFormat="1" applyFont="1" applyFill="1" applyBorder="1" applyAlignment="1">
      <alignment wrapText="1"/>
    </xf>
    <xf numFmtId="182" fontId="18" fillId="0" borderId="1" xfId="0" applyNumberFormat="1" applyFont="1" applyFill="1" applyBorder="1" applyAlignment="1">
      <alignment wrapText="1"/>
    </xf>
    <xf numFmtId="182" fontId="10" fillId="0" borderId="0" xfId="49" applyNumberFormat="1" applyFont="1"/>
    <xf numFmtId="183" fontId="10" fillId="0" borderId="0" xfId="49" applyNumberFormat="1" applyFont="1"/>
    <xf numFmtId="184" fontId="10" fillId="0" borderId="0" xfId="49" applyNumberFormat="1" applyFont="1"/>
    <xf numFmtId="9" fontId="10" fillId="0" borderId="0" xfId="49" applyNumberFormat="1" applyFont="1"/>
    <xf numFmtId="185" fontId="10" fillId="0" borderId="0" xfId="49" applyNumberFormat="1" applyFont="1"/>
    <xf numFmtId="182" fontId="12" fillId="0" borderId="0" xfId="49" applyNumberFormat="1" applyFont="1"/>
    <xf numFmtId="0" fontId="10" fillId="0" borderId="0" xfId="49" applyFont="1" applyBorder="1"/>
    <xf numFmtId="0" fontId="0" fillId="0" borderId="0" xfId="0" applyNumberFormat="1" applyFont="1" applyFill="1" applyAlignment="1">
      <alignment horizontal="righ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19" fillId="0" borderId="0" xfId="0" applyNumberFormat="1" applyFont="1" applyFill="1" applyAlignment="1">
      <alignment horizontal="center" vertical="top" wrapText="1"/>
    </xf>
    <xf numFmtId="0" fontId="20" fillId="0" borderId="0" xfId="0" applyNumberFormat="1" applyFont="1" applyFill="1" applyAlignment="1">
      <alignment horizontal="center" vertical="top" wrapText="1"/>
    </xf>
    <xf numFmtId="0" fontId="20" fillId="0" borderId="5" xfId="0" applyNumberFormat="1" applyFont="1" applyFill="1" applyBorder="1" applyAlignment="1">
      <alignment horizontal="center" vertical="center" wrapText="1"/>
    </xf>
    <xf numFmtId="0" fontId="20" fillId="0" borderId="5" xfId="0" applyNumberFormat="1" applyFont="1" applyFill="1" applyBorder="1" applyAlignment="1">
      <alignment horizontal="center" vertical="top" wrapText="1"/>
    </xf>
    <xf numFmtId="0" fontId="21" fillId="0" borderId="5" xfId="0" applyNumberFormat="1" applyFont="1" applyFill="1" applyBorder="1" applyAlignment="1">
      <alignment horizontal="left" wrapText="1"/>
    </xf>
    <xf numFmtId="49" fontId="22" fillId="0" borderId="5" xfId="0" applyNumberFormat="1" applyFont="1" applyFill="1" applyBorder="1" applyAlignment="1">
      <alignment horizontal="left" wrapText="1"/>
    </xf>
    <xf numFmtId="0" fontId="23" fillId="0" borderId="5" xfId="0" applyNumberFormat="1" applyFont="1" applyFill="1" applyBorder="1" applyAlignment="1">
      <alignment horizontal="left" wrapText="1"/>
    </xf>
    <xf numFmtId="49" fontId="23" fillId="0" borderId="5" xfId="0" applyNumberFormat="1" applyFont="1" applyFill="1" applyBorder="1" applyAlignment="1">
      <alignment horizontal="left" wrapText="1"/>
    </xf>
    <xf numFmtId="49" fontId="23" fillId="0" borderId="5" xfId="0" applyNumberFormat="1" applyFont="1" applyFill="1" applyBorder="1" applyAlignment="1">
      <alignment vertical="top" wrapText="1"/>
    </xf>
    <xf numFmtId="0" fontId="23" fillId="4" borderId="5" xfId="0" applyNumberFormat="1" applyFont="1" applyFill="1" applyBorder="1" applyAlignment="1">
      <alignment horizontal="left" wrapText="1"/>
    </xf>
    <xf numFmtId="49" fontId="23" fillId="0" borderId="5" xfId="0" applyNumberFormat="1" applyFont="1" applyFill="1" applyBorder="1" applyAlignment="1">
      <alignment wrapText="1"/>
    </xf>
    <xf numFmtId="176" fontId="24" fillId="0" borderId="1" xfId="0" applyFont="1" applyFill="1" applyBorder="1" applyAlignment="1">
      <alignment wrapText="1"/>
    </xf>
    <xf numFmtId="176" fontId="24" fillId="0" borderId="1" xfId="0" applyFont="1" applyFill="1" applyBorder="1" applyAlignment="1">
      <alignment vertical="top" wrapText="1"/>
    </xf>
    <xf numFmtId="0" fontId="25" fillId="0" borderId="5" xfId="0" applyNumberFormat="1" applyFont="1" applyFill="1" applyBorder="1" applyAlignment="1">
      <alignment horizontal="left" wrapText="1"/>
    </xf>
    <xf numFmtId="0" fontId="22" fillId="4" borderId="5" xfId="0" applyNumberFormat="1" applyFont="1" applyFill="1" applyBorder="1" applyAlignment="1">
      <alignment horizontal="left" wrapText="1"/>
    </xf>
    <xf numFmtId="176" fontId="25" fillId="0" borderId="0" xfId="0" applyNumberFormat="1" applyFont="1" applyFill="1" applyAlignment="1">
      <alignment horizontal="left" vertical="top" wrapText="1"/>
    </xf>
    <xf numFmtId="176" fontId="0" fillId="0" borderId="0" xfId="0" applyNumberFormat="1" applyFont="1" applyFill="1" applyAlignment="1">
      <alignment horizontal="left" vertical="top" wrapText="1"/>
    </xf>
    <xf numFmtId="0" fontId="25" fillId="0" borderId="0" xfId="0" applyNumberFormat="1" applyFont="1" applyFill="1" applyAlignment="1">
      <alignment horizontal="left" vertical="top" wrapText="1"/>
    </xf>
    <xf numFmtId="182" fontId="20" fillId="0" borderId="5" xfId="0" applyNumberFormat="1" applyFont="1" applyFill="1" applyBorder="1" applyAlignment="1">
      <alignment horizontal="right" vertical="top" wrapText="1"/>
    </xf>
    <xf numFmtId="182" fontId="22" fillId="0" borderId="5" xfId="0" applyNumberFormat="1" applyFont="1" applyFill="1" applyBorder="1" applyAlignment="1">
      <alignment horizontal="right" wrapText="1"/>
    </xf>
    <xf numFmtId="182" fontId="23" fillId="0" borderId="5" xfId="0" applyNumberFormat="1" applyFont="1" applyFill="1" applyBorder="1" applyAlignment="1">
      <alignment horizontal="right" wrapText="1"/>
    </xf>
    <xf numFmtId="49" fontId="22" fillId="0" borderId="5" xfId="0" applyNumberFormat="1" applyFont="1" applyFill="1" applyBorder="1" applyAlignment="1">
      <alignment vertical="top" wrapText="1"/>
    </xf>
    <xf numFmtId="0" fontId="22" fillId="0" borderId="5" xfId="0" applyNumberFormat="1" applyFont="1" applyFill="1" applyBorder="1" applyAlignment="1">
      <alignment horizontal="left" wrapText="1"/>
    </xf>
    <xf numFmtId="176" fontId="0" fillId="3" borderId="1" xfId="0" applyNumberFormat="1" applyFont="1" applyFill="1" applyBorder="1" applyAlignment="1">
      <alignment vertical="top" wrapText="1"/>
    </xf>
    <xf numFmtId="176" fontId="0" fillId="3" borderId="6" xfId="0" applyNumberFormat="1" applyFont="1" applyFill="1" applyBorder="1" applyAlignment="1">
      <alignment vertical="top" wrapText="1"/>
    </xf>
    <xf numFmtId="176" fontId="25" fillId="0" borderId="1" xfId="0" applyNumberFormat="1" applyFont="1" applyFill="1" applyBorder="1" applyAlignment="1">
      <alignment vertical="center" wrapText="1"/>
    </xf>
    <xf numFmtId="0" fontId="23" fillId="4" borderId="7" xfId="0" applyNumberFormat="1" applyFont="1" applyFill="1" applyBorder="1" applyAlignment="1">
      <alignment horizontal="left" wrapText="1"/>
    </xf>
    <xf numFmtId="49" fontId="23" fillId="0" borderId="7" xfId="0" applyNumberFormat="1" applyFont="1" applyFill="1" applyBorder="1" applyAlignment="1">
      <alignment horizontal="left" wrapText="1"/>
    </xf>
    <xf numFmtId="49" fontId="23" fillId="0" borderId="7" xfId="0" applyNumberFormat="1" applyFont="1" applyFill="1" applyBorder="1" applyAlignment="1">
      <alignment wrapText="1"/>
    </xf>
    <xf numFmtId="182" fontId="23" fillId="0" borderId="7" xfId="0" applyNumberFormat="1" applyFont="1" applyFill="1" applyBorder="1" applyAlignment="1">
      <alignment horizontal="right" wrapText="1"/>
    </xf>
    <xf numFmtId="0" fontId="20" fillId="0" borderId="5" xfId="0" applyNumberFormat="1" applyFont="1" applyFill="1" applyBorder="1" applyAlignment="1">
      <alignment horizontal="center" wrapText="1"/>
    </xf>
    <xf numFmtId="0" fontId="21" fillId="4" borderId="5" xfId="0" applyNumberFormat="1" applyFont="1" applyFill="1" applyBorder="1" applyAlignment="1">
      <alignment horizontal="left" wrapText="1"/>
    </xf>
    <xf numFmtId="49" fontId="23" fillId="4" borderId="5" xfId="0" applyNumberFormat="1" applyFont="1" applyFill="1" applyBorder="1" applyAlignment="1">
      <alignment horizontal="left" wrapText="1"/>
    </xf>
    <xf numFmtId="49" fontId="22" fillId="4" borderId="5" xfId="0" applyNumberFormat="1" applyFont="1" applyFill="1" applyBorder="1" applyAlignment="1">
      <alignment horizontal="left" wrapText="1"/>
    </xf>
    <xf numFmtId="182" fontId="21" fillId="0" borderId="5" xfId="0" applyNumberFormat="1" applyFont="1" applyFill="1" applyBorder="1" applyAlignment="1">
      <alignment horizontal="right" wrapText="1"/>
    </xf>
    <xf numFmtId="176" fontId="25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horizontal="left" wrapText="1"/>
    </xf>
    <xf numFmtId="176" fontId="26" fillId="0" borderId="1" xfId="0" applyNumberFormat="1" applyFont="1" applyFill="1" applyBorder="1" applyAlignment="1">
      <alignment vertical="top" wrapText="1"/>
    </xf>
    <xf numFmtId="49" fontId="26" fillId="0" borderId="1" xfId="0" applyNumberFormat="1" applyFont="1" applyFill="1" applyBorder="1" applyAlignment="1">
      <alignment vertical="top" wrapText="1"/>
    </xf>
    <xf numFmtId="176" fontId="0" fillId="0" borderId="1" xfId="0" applyNumberFormat="1" applyFont="1" applyFill="1" applyBorder="1" applyAlignment="1">
      <alignment vertical="top" wrapText="1"/>
    </xf>
    <xf numFmtId="49" fontId="25" fillId="0" borderId="1" xfId="0" applyNumberFormat="1" applyFont="1" applyFill="1" applyBorder="1" applyAlignment="1">
      <alignment vertical="top" wrapText="1"/>
    </xf>
    <xf numFmtId="49" fontId="0" fillId="0" borderId="1" xfId="0" applyNumberFormat="1" applyFont="1" applyFill="1" applyBorder="1" applyAlignment="1">
      <alignment vertical="top" wrapText="1"/>
    </xf>
    <xf numFmtId="186" fontId="26" fillId="0" borderId="1" xfId="0" applyNumberFormat="1" applyFont="1" applyFill="1" applyBorder="1" applyAlignment="1">
      <alignment vertical="top" wrapText="1"/>
    </xf>
    <xf numFmtId="186" fontId="0" fillId="0" borderId="1" xfId="0" applyNumberFormat="1" applyFont="1" applyFill="1" applyBorder="1" applyAlignment="1">
      <alignment vertical="top" wrapText="1"/>
    </xf>
    <xf numFmtId="0" fontId="20" fillId="0" borderId="5" xfId="0" applyNumberFormat="1" applyFont="1" applyFill="1" applyBorder="1" applyAlignment="1">
      <alignment horizontal="left" wrapText="1"/>
    </xf>
    <xf numFmtId="0" fontId="23" fillId="5" borderId="5" xfId="0" applyNumberFormat="1" applyFont="1" applyFill="1" applyBorder="1" applyAlignment="1">
      <alignment horizontal="left" wrapText="1"/>
    </xf>
    <xf numFmtId="0" fontId="23" fillId="6" borderId="5" xfId="0" applyNumberFormat="1" applyFont="1" applyFill="1" applyBorder="1" applyAlignment="1">
      <alignment horizontal="left" wrapText="1"/>
    </xf>
    <xf numFmtId="49" fontId="23" fillId="5" borderId="5" xfId="0" applyNumberFormat="1" applyFont="1" applyFill="1" applyBorder="1" applyAlignment="1">
      <alignment horizontal="left" wrapText="1"/>
    </xf>
    <xf numFmtId="0" fontId="23" fillId="7" borderId="5" xfId="0" applyNumberFormat="1" applyFont="1" applyFill="1" applyBorder="1" applyAlignment="1">
      <alignment horizontal="left" wrapText="1"/>
    </xf>
    <xf numFmtId="0" fontId="23" fillId="8" borderId="5" xfId="0" applyNumberFormat="1" applyFont="1" applyFill="1" applyBorder="1" applyAlignment="1">
      <alignment horizontal="left" wrapText="1"/>
    </xf>
    <xf numFmtId="49" fontId="23" fillId="7" borderId="5" xfId="0" applyNumberFormat="1" applyFont="1" applyFill="1" applyBorder="1" applyAlignment="1">
      <alignment horizontal="left" wrapText="1"/>
    </xf>
    <xf numFmtId="176" fontId="25" fillId="0" borderId="0" xfId="0" applyNumberFormat="1" applyFont="1" applyFill="1" applyAlignment="1">
      <alignment vertical="top" wrapText="1"/>
    </xf>
    <xf numFmtId="0" fontId="20" fillId="5" borderId="7" xfId="0" applyNumberFormat="1" applyFont="1" applyFill="1" applyBorder="1" applyAlignment="1">
      <alignment horizontal="center" vertical="center" wrapText="1"/>
    </xf>
    <xf numFmtId="0" fontId="20" fillId="5" borderId="8" xfId="0" applyNumberFormat="1" applyFont="1" applyFill="1" applyBorder="1" applyAlignment="1">
      <alignment horizontal="center" vertical="center" wrapText="1"/>
    </xf>
    <xf numFmtId="0" fontId="20" fillId="5" borderId="5" xfId="0" applyNumberFormat="1" applyFont="1" applyFill="1" applyBorder="1" applyAlignment="1">
      <alignment horizontal="center" wrapText="1"/>
    </xf>
    <xf numFmtId="182" fontId="20" fillId="0" borderId="5" xfId="0" applyNumberFormat="1" applyFont="1" applyFill="1" applyBorder="1" applyAlignment="1">
      <alignment horizontal="right" wrapText="1"/>
    </xf>
    <xf numFmtId="0" fontId="21" fillId="5" borderId="5" xfId="0" applyNumberFormat="1" applyFont="1" applyFill="1" applyBorder="1" applyAlignment="1">
      <alignment horizontal="left" wrapText="1"/>
    </xf>
    <xf numFmtId="49" fontId="22" fillId="5" borderId="5" xfId="0" applyNumberFormat="1" applyFont="1" applyFill="1" applyBorder="1" applyAlignment="1">
      <alignment horizontal="left" wrapText="1"/>
    </xf>
    <xf numFmtId="182" fontId="23" fillId="5" borderId="5" xfId="0" applyNumberFormat="1" applyFont="1" applyFill="1" applyBorder="1" applyAlignment="1">
      <alignment horizontal="right" wrapText="1"/>
    </xf>
    <xf numFmtId="182" fontId="23" fillId="7" borderId="5" xfId="0" applyNumberFormat="1" applyFont="1" applyFill="1" applyBorder="1" applyAlignment="1">
      <alignment horizontal="right" wrapText="1"/>
    </xf>
    <xf numFmtId="176" fontId="0" fillId="0" borderId="1" xfId="0" applyNumberFormat="1" applyFont="1" applyFill="1" applyBorder="1" applyAlignment="1">
      <alignment horizontal="left" wrapText="1"/>
    </xf>
    <xf numFmtId="49" fontId="0" fillId="0" borderId="1" xfId="0" applyNumberFormat="1" applyFont="1" applyFill="1" applyBorder="1" applyAlignment="1">
      <alignment horizontal="left" wrapText="1"/>
    </xf>
    <xf numFmtId="49" fontId="25" fillId="0" borderId="1" xfId="0" applyNumberFormat="1" applyFont="1" applyFill="1" applyBorder="1" applyAlignment="1">
      <alignment horizontal="left" wrapText="1"/>
    </xf>
    <xf numFmtId="176" fontId="25" fillId="0" borderId="1" xfId="0" applyNumberFormat="1" applyFont="1" applyFill="1" applyBorder="1" applyAlignment="1">
      <alignment horizontal="left" wrapText="1"/>
    </xf>
    <xf numFmtId="176" fontId="0" fillId="5" borderId="1" xfId="0" applyNumberFormat="1" applyFont="1" applyFill="1" applyBorder="1" applyAlignment="1">
      <alignment vertical="top" wrapText="1"/>
    </xf>
    <xf numFmtId="0" fontId="23" fillId="6" borderId="7" xfId="0" applyNumberFormat="1" applyFont="1" applyFill="1" applyBorder="1" applyAlignment="1">
      <alignment horizontal="left" wrapText="1"/>
    </xf>
    <xf numFmtId="176" fontId="0" fillId="5" borderId="1" xfId="0" applyNumberFormat="1" applyFont="1" applyFill="1" applyBorder="1" applyAlignment="1">
      <alignment horizontal="left" wrapText="1"/>
    </xf>
    <xf numFmtId="49" fontId="0" fillId="5" borderId="1" xfId="0" applyNumberFormat="1" applyFont="1" applyFill="1" applyBorder="1" applyAlignment="1">
      <alignment horizontal="left" wrapText="1"/>
    </xf>
    <xf numFmtId="49" fontId="25" fillId="5" borderId="1" xfId="0" applyNumberFormat="1" applyFont="1" applyFill="1" applyBorder="1" applyAlignment="1">
      <alignment horizontal="left" wrapText="1"/>
    </xf>
    <xf numFmtId="176" fontId="25" fillId="5" borderId="1" xfId="0" applyNumberFormat="1" applyFont="1" applyFill="1" applyBorder="1" applyAlignment="1">
      <alignment horizontal="left" wrapText="1"/>
    </xf>
    <xf numFmtId="176" fontId="0" fillId="7" borderId="1" xfId="0" applyNumberFormat="1" applyFont="1" applyFill="1" applyBorder="1" applyAlignment="1">
      <alignment vertical="top" wrapText="1"/>
    </xf>
    <xf numFmtId="0" fontId="23" fillId="8" borderId="7" xfId="0" applyNumberFormat="1" applyFont="1" applyFill="1" applyBorder="1" applyAlignment="1">
      <alignment horizontal="left" wrapText="1"/>
    </xf>
    <xf numFmtId="176" fontId="0" fillId="7" borderId="1" xfId="0" applyNumberFormat="1" applyFont="1" applyFill="1" applyBorder="1" applyAlignment="1">
      <alignment horizontal="left" wrapText="1"/>
    </xf>
    <xf numFmtId="49" fontId="0" fillId="7" borderId="1" xfId="0" applyNumberFormat="1" applyFont="1" applyFill="1" applyBorder="1" applyAlignment="1">
      <alignment horizontal="left" wrapText="1"/>
    </xf>
    <xf numFmtId="49" fontId="25" fillId="7" borderId="1" xfId="0" applyNumberFormat="1" applyFont="1" applyFill="1" applyBorder="1" applyAlignment="1">
      <alignment horizontal="left" wrapText="1"/>
    </xf>
    <xf numFmtId="176" fontId="25" fillId="7" borderId="1" xfId="0" applyNumberFormat="1" applyFont="1" applyFill="1" applyBorder="1" applyAlignment="1">
      <alignment horizontal="left" wrapText="1"/>
    </xf>
    <xf numFmtId="176" fontId="25" fillId="3" borderId="1" xfId="0" applyNumberFormat="1" applyFont="1" applyFill="1" applyBorder="1" applyAlignment="1">
      <alignment horizontal="left" wrapText="1"/>
    </xf>
    <xf numFmtId="49" fontId="25" fillId="3" borderId="1" xfId="0" applyNumberFormat="1" applyFont="1" applyFill="1" applyBorder="1" applyAlignment="1">
      <alignment horizontal="left" wrapText="1"/>
    </xf>
    <xf numFmtId="0" fontId="22" fillId="4" borderId="7" xfId="0" applyNumberFormat="1" applyFont="1" applyFill="1" applyBorder="1" applyAlignment="1">
      <alignment horizontal="left" wrapText="1"/>
    </xf>
    <xf numFmtId="176" fontId="26" fillId="0" borderId="1" xfId="0" applyNumberFormat="1" applyFont="1" applyFill="1" applyBorder="1" applyAlignment="1">
      <alignment horizontal="left" wrapText="1"/>
    </xf>
    <xf numFmtId="49" fontId="26" fillId="0" borderId="1" xfId="0" applyNumberFormat="1" applyFont="1" applyFill="1" applyBorder="1" applyAlignment="1">
      <alignment horizontal="left" wrapText="1"/>
    </xf>
    <xf numFmtId="49" fontId="23" fillId="5" borderId="7" xfId="0" applyNumberFormat="1" applyFont="1" applyFill="1" applyBorder="1" applyAlignment="1">
      <alignment horizontal="left" wrapText="1"/>
    </xf>
    <xf numFmtId="182" fontId="0" fillId="0" borderId="1" xfId="0" applyNumberFormat="1" applyFont="1" applyFill="1" applyBorder="1" applyAlignment="1">
      <alignment horizontal="right" wrapText="1"/>
    </xf>
    <xf numFmtId="182" fontId="0" fillId="5" borderId="1" xfId="0" applyNumberFormat="1" applyFont="1" applyFill="1" applyBorder="1" applyAlignment="1">
      <alignment horizontal="right" wrapText="1"/>
    </xf>
    <xf numFmtId="182" fontId="0" fillId="7" borderId="1" xfId="0" applyNumberFormat="1" applyFont="1" applyFill="1" applyBorder="1" applyAlignment="1">
      <alignment horizontal="right" wrapText="1"/>
    </xf>
    <xf numFmtId="182" fontId="0" fillId="3" borderId="1" xfId="0" applyNumberFormat="1" applyFont="1" applyFill="1" applyBorder="1" applyAlignment="1">
      <alignment horizontal="right" wrapText="1"/>
    </xf>
    <xf numFmtId="49" fontId="26" fillId="5" borderId="1" xfId="0" applyNumberFormat="1" applyFont="1" applyFill="1" applyBorder="1" applyAlignment="1">
      <alignment horizontal="left" wrapText="1"/>
    </xf>
    <xf numFmtId="182" fontId="26" fillId="0" borderId="1" xfId="0" applyNumberFormat="1" applyFont="1" applyFill="1" applyBorder="1" applyAlignment="1">
      <alignment horizontal="right" wrapText="1"/>
    </xf>
    <xf numFmtId="0" fontId="23" fillId="4" borderId="9" xfId="0" applyNumberFormat="1" applyFont="1" applyFill="1" applyBorder="1" applyAlignment="1">
      <alignment horizontal="left" wrapText="1"/>
    </xf>
    <xf numFmtId="176" fontId="0" fillId="7" borderId="10" xfId="0" applyNumberFormat="1" applyFont="1" applyFill="1" applyBorder="1" applyAlignment="1">
      <alignment vertical="top" wrapText="1"/>
    </xf>
    <xf numFmtId="0" fontId="23" fillId="8" borderId="11" xfId="0" applyNumberFormat="1" applyFont="1" applyFill="1" applyBorder="1" applyAlignment="1">
      <alignment horizontal="left" wrapText="1"/>
    </xf>
    <xf numFmtId="49" fontId="0" fillId="7" borderId="10" xfId="0" applyNumberFormat="1" applyFont="1" applyFill="1" applyBorder="1" applyAlignment="1">
      <alignment horizontal="left" wrapText="1"/>
    </xf>
    <xf numFmtId="176" fontId="0" fillId="7" borderId="10" xfId="0" applyNumberFormat="1" applyFont="1" applyFill="1" applyBorder="1" applyAlignment="1">
      <alignment horizontal="left" wrapText="1"/>
    </xf>
    <xf numFmtId="49" fontId="25" fillId="7" borderId="10" xfId="0" applyNumberFormat="1" applyFont="1" applyFill="1" applyBorder="1" applyAlignment="1">
      <alignment horizontal="left" wrapText="1"/>
    </xf>
    <xf numFmtId="176" fontId="25" fillId="7" borderId="10" xfId="0" applyNumberFormat="1" applyFont="1" applyFill="1" applyBorder="1" applyAlignment="1">
      <alignment horizontal="left" wrapText="1"/>
    </xf>
    <xf numFmtId="0" fontId="23" fillId="9" borderId="1" xfId="0" applyNumberFormat="1" applyFont="1" applyFill="1" applyBorder="1" applyAlignment="1">
      <alignment horizontal="left" wrapText="1"/>
    </xf>
    <xf numFmtId="49" fontId="0" fillId="3" borderId="1" xfId="0" applyNumberFormat="1" applyFont="1" applyFill="1" applyBorder="1" applyAlignment="1">
      <alignment vertical="top" wrapText="1"/>
    </xf>
    <xf numFmtId="49" fontId="25" fillId="3" borderId="1" xfId="0" applyNumberFormat="1" applyFont="1" applyFill="1" applyBorder="1" applyAlignment="1">
      <alignment vertical="top" wrapText="1"/>
    </xf>
    <xf numFmtId="176" fontId="25" fillId="10" borderId="1" xfId="0" applyNumberFormat="1" applyFont="1" applyFill="1" applyBorder="1" applyAlignment="1">
      <alignment vertical="center" wrapText="1"/>
    </xf>
    <xf numFmtId="0" fontId="23" fillId="9" borderId="11" xfId="0" applyNumberFormat="1" applyFont="1" applyFill="1" applyBorder="1" applyAlignment="1">
      <alignment horizontal="left" wrapText="1"/>
    </xf>
    <xf numFmtId="0" fontId="23" fillId="8" borderId="1" xfId="0" applyNumberFormat="1" applyFont="1" applyFill="1" applyBorder="1" applyAlignment="1">
      <alignment horizontal="left" wrapText="1"/>
    </xf>
    <xf numFmtId="49" fontId="0" fillId="7" borderId="1" xfId="0" applyNumberFormat="1" applyFont="1" applyFill="1" applyBorder="1" applyAlignment="1">
      <alignment vertical="top" wrapText="1"/>
    </xf>
    <xf numFmtId="182" fontId="0" fillId="7" borderId="10" xfId="0" applyNumberFormat="1" applyFont="1" applyFill="1" applyBorder="1" applyAlignment="1">
      <alignment vertical="top" wrapText="1"/>
    </xf>
    <xf numFmtId="49" fontId="0" fillId="5" borderId="1" xfId="0" applyNumberFormat="1" applyFont="1" applyFill="1" applyBorder="1" applyAlignment="1">
      <alignment vertical="top" wrapText="1"/>
    </xf>
    <xf numFmtId="182" fontId="0" fillId="0" borderId="1" xfId="0" applyNumberFormat="1" applyFont="1" applyFill="1" applyBorder="1" applyAlignment="1">
      <alignment vertical="top" wrapText="1"/>
    </xf>
    <xf numFmtId="182" fontId="0" fillId="0" borderId="1" xfId="0" applyNumberFormat="1" applyFont="1" applyFill="1" applyBorder="1" applyAlignment="1">
      <alignment wrapText="1"/>
    </xf>
    <xf numFmtId="49" fontId="25" fillId="0" borderId="6" xfId="0" applyNumberFormat="1" applyFont="1" applyFill="1" applyBorder="1" applyAlignment="1">
      <alignment vertical="top" wrapText="1"/>
    </xf>
    <xf numFmtId="49" fontId="0" fillId="5" borderId="6" xfId="0" applyNumberFormat="1" applyFont="1" applyFill="1" applyBorder="1" applyAlignment="1">
      <alignment vertical="top" wrapText="1"/>
    </xf>
    <xf numFmtId="182" fontId="0" fillId="0" borderId="6" xfId="0" applyNumberFormat="1" applyFont="1" applyFill="1" applyBorder="1" applyAlignment="1">
      <alignment vertical="top" wrapText="1"/>
    </xf>
    <xf numFmtId="49" fontId="25" fillId="7" borderId="1" xfId="0" applyNumberFormat="1" applyFont="1" applyFill="1" applyBorder="1" applyAlignment="1">
      <alignment vertical="top" wrapText="1"/>
    </xf>
    <xf numFmtId="182" fontId="0" fillId="7" borderId="1" xfId="0" applyNumberFormat="1" applyFont="1" applyFill="1" applyBorder="1" applyAlignment="1">
      <alignment vertical="top" wrapText="1"/>
    </xf>
    <xf numFmtId="176" fontId="27" fillId="0" borderId="0" xfId="0" applyFont="1" applyFill="1" applyBorder="1" applyAlignment="1"/>
    <xf numFmtId="49" fontId="27" fillId="0" borderId="0" xfId="0" applyNumberFormat="1" applyFont="1" applyFill="1" applyBorder="1" applyAlignment="1"/>
    <xf numFmtId="176" fontId="27" fillId="3" borderId="0" xfId="0" applyFont="1" applyFill="1" applyAlignment="1"/>
    <xf numFmtId="182" fontId="27" fillId="0" borderId="0" xfId="0" applyNumberFormat="1" applyFont="1" applyFill="1" applyAlignment="1"/>
    <xf numFmtId="176" fontId="27" fillId="0" borderId="0" xfId="0" applyFont="1" applyFill="1" applyAlignment="1">
      <alignment horizontal="left"/>
    </xf>
    <xf numFmtId="176" fontId="27" fillId="0" borderId="0" xfId="0" applyFont="1" applyFill="1" applyAlignment="1"/>
    <xf numFmtId="187" fontId="27" fillId="0" borderId="0" xfId="0" applyNumberFormat="1" applyFont="1" applyFill="1" applyAlignment="1"/>
    <xf numFmtId="176" fontId="18" fillId="0" borderId="0" xfId="0" applyFont="1" applyFill="1" applyAlignment="1"/>
    <xf numFmtId="182" fontId="27" fillId="0" borderId="0" xfId="0" applyNumberFormat="1" applyFont="1" applyFill="1" applyBorder="1" applyAlignment="1">
      <alignment horizontal="left" vertical="top" wrapText="1"/>
    </xf>
    <xf numFmtId="182" fontId="27" fillId="0" borderId="0" xfId="0" applyNumberFormat="1" applyFont="1" applyFill="1" applyBorder="1" applyAlignment="1">
      <alignment horizontal="left" vertical="top"/>
    </xf>
    <xf numFmtId="176" fontId="3" fillId="0" borderId="0" xfId="0" applyFont="1" applyFill="1" applyAlignment="1">
      <alignment horizontal="center" vertical="top" wrapText="1"/>
    </xf>
    <xf numFmtId="176" fontId="12" fillId="0" borderId="0" xfId="0" applyFont="1" applyFill="1" applyAlignment="1">
      <alignment horizontal="left" wrapText="1"/>
    </xf>
    <xf numFmtId="176" fontId="12" fillId="0" borderId="0" xfId="0" applyFont="1" applyFill="1" applyAlignment="1">
      <alignment horizontal="center"/>
    </xf>
    <xf numFmtId="182" fontId="27" fillId="0" borderId="0" xfId="0" applyNumberFormat="1" applyFont="1" applyFill="1" applyAlignment="1">
      <alignment horizontal="right"/>
    </xf>
    <xf numFmtId="176" fontId="12" fillId="0" borderId="1" xfId="0" applyFont="1" applyFill="1" applyBorder="1" applyAlignment="1">
      <alignment horizontal="center" vertical="center"/>
    </xf>
    <xf numFmtId="182" fontId="27" fillId="0" borderId="0" xfId="0" applyNumberFormat="1" applyFont="1" applyFill="1" applyBorder="1" applyAlignment="1"/>
    <xf numFmtId="187" fontId="27" fillId="0" borderId="0" xfId="0" applyNumberFormat="1" applyFont="1" applyFill="1" applyBorder="1" applyAlignment="1"/>
    <xf numFmtId="49" fontId="12" fillId="0" borderId="1" xfId="0" applyNumberFormat="1" applyFont="1" applyFill="1" applyBorder="1" applyAlignment="1">
      <alignment horizontal="center"/>
    </xf>
    <xf numFmtId="49" fontId="17" fillId="2" borderId="1" xfId="0" applyNumberFormat="1" applyFont="1" applyFill="1" applyBorder="1" applyAlignment="1">
      <alignment horizontal="center"/>
    </xf>
    <xf numFmtId="176" fontId="17" fillId="2" borderId="1" xfId="0" applyFont="1" applyFill="1" applyBorder="1" applyAlignment="1">
      <alignment wrapText="1"/>
    </xf>
    <xf numFmtId="182" fontId="17" fillId="2" borderId="1" xfId="0" applyNumberFormat="1" applyFont="1" applyFill="1" applyBorder="1" applyAlignment="1"/>
    <xf numFmtId="181" fontId="27" fillId="3" borderId="0" xfId="0" applyNumberFormat="1" applyFont="1" applyFill="1" applyAlignment="1"/>
    <xf numFmtId="181" fontId="27" fillId="3" borderId="0" xfId="0" applyNumberFormat="1" applyFont="1" applyFill="1" applyBorder="1" applyAlignment="1"/>
    <xf numFmtId="176" fontId="28" fillId="2" borderId="1" xfId="0" applyFont="1" applyFill="1" applyBorder="1" applyAlignment="1">
      <alignment wrapText="1"/>
    </xf>
    <xf numFmtId="176" fontId="17" fillId="0" borderId="1" xfId="0" applyFont="1" applyBorder="1" applyAlignment="1">
      <alignment horizontal="center"/>
    </xf>
    <xf numFmtId="181" fontId="17" fillId="2" borderId="1" xfId="0" applyNumberFormat="1" applyFont="1" applyFill="1" applyBorder="1" applyAlignment="1"/>
    <xf numFmtId="176" fontId="18" fillId="0" borderId="1" xfId="0" applyFont="1" applyBorder="1" applyAlignment="1">
      <alignment horizontal="center"/>
    </xf>
    <xf numFmtId="181" fontId="18" fillId="2" borderId="1" xfId="0" applyNumberFormat="1" applyFont="1" applyFill="1" applyBorder="1" applyAlignment="1"/>
    <xf numFmtId="176" fontId="17" fillId="0" borderId="1" xfId="0" applyFont="1" applyBorder="1" applyAlignment="1">
      <alignment wrapText="1"/>
    </xf>
    <xf numFmtId="176" fontId="18" fillId="0" borderId="1" xfId="0" applyFont="1" applyBorder="1" applyAlignment="1">
      <alignment wrapText="1"/>
    </xf>
    <xf numFmtId="176" fontId="17" fillId="2" borderId="1" xfId="0" applyFont="1" applyFill="1" applyBorder="1" applyAlignment="1">
      <alignment horizontal="justify" wrapText="1"/>
    </xf>
    <xf numFmtId="182" fontId="27" fillId="3" borderId="0" xfId="0" applyNumberFormat="1" applyFont="1" applyFill="1" applyAlignment="1"/>
    <xf numFmtId="187" fontId="27" fillId="3" borderId="0" xfId="0" applyNumberFormat="1" applyFont="1" applyFill="1" applyBorder="1" applyAlignment="1"/>
    <xf numFmtId="49" fontId="17" fillId="0" borderId="1" xfId="0" applyNumberFormat="1" applyFont="1" applyBorder="1" applyAlignment="1">
      <alignment wrapText="1"/>
    </xf>
    <xf numFmtId="181" fontId="17" fillId="0" borderId="1" xfId="0" applyNumberFormat="1" applyFont="1" applyBorder="1" applyAlignment="1"/>
    <xf numFmtId="49" fontId="18" fillId="0" borderId="1" xfId="0" applyNumberFormat="1" applyFont="1" applyBorder="1" applyAlignment="1">
      <alignment wrapText="1"/>
    </xf>
    <xf numFmtId="181" fontId="18" fillId="0" borderId="1" xfId="0" applyNumberFormat="1" applyFont="1" applyBorder="1" applyAlignment="1"/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Стиль 1" xfId="50"/>
  </cellStyles>
  <dxfs count="4">
    <dxf>
      <fill>
        <patternFill patternType="solid">
          <bgColor indexed="9"/>
        </patternFill>
      </fill>
    </dxf>
    <dxf>
      <font>
        <b val="1"/>
        <i val="0"/>
      </font>
    </dxf>
    <dxf>
      <font>
        <b val="0"/>
        <i val="1"/>
      </font>
    </dxf>
    <dxf>
      <font>
        <b val="1"/>
        <i val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tabSelected="1" view="pageBreakPreview" zoomScaleNormal="100" workbookViewId="0">
      <selection activeCell="A7" sqref="A7:E7"/>
    </sheetView>
  </sheetViews>
  <sheetFormatPr defaultColWidth="9" defaultRowHeight="12.75"/>
  <cols>
    <col min="1" max="1" width="29" style="203" customWidth="1"/>
    <col min="2" max="2" width="64.6666666666667" style="204" customWidth="1"/>
    <col min="3" max="3" width="12.5" style="204" customWidth="1"/>
    <col min="4" max="4" width="13" style="204" customWidth="1"/>
    <col min="5" max="5" width="13.5" style="202" customWidth="1"/>
    <col min="6" max="6" width="10.6666666666667" style="202" customWidth="1"/>
    <col min="7" max="7" width="9.16666666666667" style="205" customWidth="1"/>
    <col min="8" max="8" width="8.66666666666667" style="204" customWidth="1"/>
    <col min="9" max="9" width="8.33333333333333" style="204" customWidth="1"/>
    <col min="10" max="10" width="8.5" style="204" customWidth="1"/>
    <col min="11" max="16384" width="9.33333333333333" style="204"/>
  </cols>
  <sheetData>
    <row r="1" spans="3:5">
      <c r="C1" s="203" t="s">
        <v>0</v>
      </c>
      <c r="D1" s="203"/>
      <c r="E1" s="203"/>
    </row>
    <row r="2" ht="15" spans="2:5">
      <c r="B2" s="206"/>
      <c r="C2" s="207" t="str">
        <f>'Приложение 2'!$I$2</f>
        <v> к решению  Совета депутатов Симкинского сельского поселения Большеберезниковского 
муниципального района Республики Мордовия «Об исполнении бюджета Симкинского сельского поселения Большеберезниковского муниципального района  Республики Мордовия за I полугодие 2024 года»</v>
      </c>
      <c r="D2" s="208"/>
      <c r="E2" s="208"/>
    </row>
    <row r="3" ht="15" spans="2:5">
      <c r="B3" s="206"/>
      <c r="C3" s="208"/>
      <c r="D3" s="208"/>
      <c r="E3" s="208"/>
    </row>
    <row r="4" ht="15" spans="2:5">
      <c r="B4" s="206"/>
      <c r="C4" s="208"/>
      <c r="D4" s="208"/>
      <c r="E4" s="208"/>
    </row>
    <row r="5" ht="33.75" customHeight="1" spans="2:5">
      <c r="B5" s="206"/>
      <c r="C5" s="208"/>
      <c r="D5" s="208"/>
      <c r="E5" s="208"/>
    </row>
    <row r="6" ht="46.5" customHeight="1" spans="3:5">
      <c r="C6" s="208"/>
      <c r="D6" s="208"/>
      <c r="E6" s="208"/>
    </row>
    <row r="7" ht="71.25" customHeight="1" spans="1:5">
      <c r="A7" s="209" t="s">
        <v>1</v>
      </c>
      <c r="B7" s="209"/>
      <c r="C7" s="209"/>
      <c r="D7" s="209"/>
      <c r="E7" s="209"/>
    </row>
    <row r="8" spans="1:5">
      <c r="A8" s="210"/>
      <c r="B8" s="211"/>
      <c r="C8" s="211"/>
      <c r="D8" s="211"/>
      <c r="E8" s="212" t="s">
        <v>2</v>
      </c>
    </row>
    <row r="9" s="199" customFormat="1" spans="1:7">
      <c r="A9" s="213" t="s">
        <v>3</v>
      </c>
      <c r="B9" s="213" t="s">
        <v>4</v>
      </c>
      <c r="C9" s="48" t="s">
        <v>5</v>
      </c>
      <c r="D9" s="48"/>
      <c r="E9" s="48"/>
      <c r="F9" s="214"/>
      <c r="G9" s="215"/>
    </row>
    <row r="10" s="199" customFormat="1" ht="27" customHeight="1" spans="1:8">
      <c r="A10" s="213"/>
      <c r="B10" s="213"/>
      <c r="C10" s="48" t="s">
        <v>6</v>
      </c>
      <c r="D10" s="48" t="s">
        <v>7</v>
      </c>
      <c r="E10" s="49" t="s">
        <v>8</v>
      </c>
      <c r="F10" s="214"/>
      <c r="G10" s="215"/>
      <c r="H10" s="214"/>
    </row>
    <row r="11" s="200" customFormat="1" customHeight="1" spans="1:7">
      <c r="A11" s="216">
        <v>1</v>
      </c>
      <c r="B11" s="216">
        <v>2</v>
      </c>
      <c r="C11" s="216" t="s">
        <v>9</v>
      </c>
      <c r="D11" s="216" t="s">
        <v>10</v>
      </c>
      <c r="E11" s="216" t="s">
        <v>11</v>
      </c>
      <c r="F11" s="214"/>
      <c r="G11" s="215"/>
    </row>
    <row r="12" s="201" customFormat="1" ht="14.25" spans="1:14">
      <c r="A12" s="217" t="s">
        <v>12</v>
      </c>
      <c r="B12" s="218" t="s">
        <v>13</v>
      </c>
      <c r="C12" s="219">
        <f>C13</f>
        <v>1428.9</v>
      </c>
      <c r="D12" s="219">
        <f>D13</f>
        <v>769.6</v>
      </c>
      <c r="E12" s="219">
        <f>D12/C12*100</f>
        <v>53.8596122891735</v>
      </c>
      <c r="F12" s="220">
        <v>160</v>
      </c>
      <c r="G12" s="221">
        <v>61.5</v>
      </c>
      <c r="H12" s="220"/>
      <c r="I12" s="230">
        <f>F12+C12</f>
        <v>1588.9</v>
      </c>
      <c r="J12" s="230">
        <f>D12+G12</f>
        <v>831.1</v>
      </c>
      <c r="K12" s="230"/>
      <c r="L12" s="220"/>
      <c r="M12" s="220"/>
      <c r="N12" s="220"/>
    </row>
    <row r="13" s="201" customFormat="1" ht="28.5" spans="1:14">
      <c r="A13" s="217" t="s">
        <v>14</v>
      </c>
      <c r="B13" s="222" t="s">
        <v>15</v>
      </c>
      <c r="C13" s="219">
        <f>+C14+C24+C29+C19</f>
        <v>1428.9</v>
      </c>
      <c r="D13" s="219">
        <f>+D14+D24+D29+D19</f>
        <v>769.6</v>
      </c>
      <c r="E13" s="219">
        <f t="shared" ref="E13:E31" si="0">D13/C13*100</f>
        <v>53.8596122891735</v>
      </c>
      <c r="F13" s="220"/>
      <c r="G13" s="221"/>
      <c r="H13" s="220"/>
      <c r="I13" s="220">
        <f>I12-'Приложение 2'!K8</f>
        <v>-145.7</v>
      </c>
      <c r="J13" s="220">
        <f>J12-'Приложение 2'!L8</f>
        <v>-108.2</v>
      </c>
      <c r="K13" s="220"/>
      <c r="L13" s="220"/>
      <c r="M13" s="220"/>
      <c r="N13" s="220"/>
    </row>
    <row r="14" s="201" customFormat="1" ht="28.5" spans="1:14">
      <c r="A14" s="223" t="s">
        <v>16</v>
      </c>
      <c r="B14" s="218" t="s">
        <v>17</v>
      </c>
      <c r="C14" s="224">
        <f>+C15+C17</f>
        <v>941.3</v>
      </c>
      <c r="D14" s="224">
        <f>+D15+D17</f>
        <v>464.4</v>
      </c>
      <c r="E14" s="224">
        <f t="shared" si="0"/>
        <v>49.3360246467651</v>
      </c>
      <c r="F14" s="220"/>
      <c r="G14" s="221"/>
      <c r="H14" s="220"/>
      <c r="I14" s="220"/>
      <c r="J14" s="220"/>
      <c r="K14" s="220"/>
      <c r="L14" s="220"/>
      <c r="M14" s="220"/>
      <c r="N14" s="220"/>
    </row>
    <row r="15" s="201" customFormat="1" ht="28.5" spans="1:14">
      <c r="A15" s="223" t="s">
        <v>18</v>
      </c>
      <c r="B15" s="218" t="s">
        <v>19</v>
      </c>
      <c r="C15" s="224">
        <f>C16</f>
        <v>857.6</v>
      </c>
      <c r="D15" s="224">
        <f>D16</f>
        <v>422.4</v>
      </c>
      <c r="E15" s="224">
        <f t="shared" si="0"/>
        <v>49.2537313432836</v>
      </c>
      <c r="F15" s="220"/>
      <c r="G15" s="221"/>
      <c r="H15" s="220"/>
      <c r="I15" s="220"/>
      <c r="J15" s="220"/>
      <c r="K15" s="220"/>
      <c r="L15" s="220"/>
      <c r="M15" s="220"/>
      <c r="N15" s="220"/>
    </row>
    <row r="16" s="201" customFormat="1" ht="45" spans="1:14">
      <c r="A16" s="225" t="s">
        <v>20</v>
      </c>
      <c r="B16" s="64" t="s">
        <v>21</v>
      </c>
      <c r="C16" s="226">
        <v>857.6</v>
      </c>
      <c r="D16" s="226">
        <v>422.4</v>
      </c>
      <c r="E16" s="226">
        <f t="shared" si="0"/>
        <v>49.2537313432836</v>
      </c>
      <c r="F16" s="220"/>
      <c r="G16" s="221">
        <f>D16+G12</f>
        <v>483.9</v>
      </c>
      <c r="H16" s="220">
        <f>H12+E16</f>
        <v>49.2537313432836</v>
      </c>
      <c r="I16" s="220"/>
      <c r="J16" s="220"/>
      <c r="K16" s="220"/>
      <c r="L16" s="220"/>
      <c r="M16" s="220"/>
      <c r="N16" s="220"/>
    </row>
    <row r="17" s="201" customFormat="1" ht="28.5" spans="1:14">
      <c r="A17" s="223" t="s">
        <v>22</v>
      </c>
      <c r="B17" s="227" t="s">
        <v>23</v>
      </c>
      <c r="C17" s="224">
        <f>+C18</f>
        <v>83.7</v>
      </c>
      <c r="D17" s="224">
        <f>+D18</f>
        <v>42</v>
      </c>
      <c r="E17" s="224">
        <f t="shared" si="0"/>
        <v>50.179211469534</v>
      </c>
      <c r="F17" s="220"/>
      <c r="G17" s="221">
        <f>G16*2.5%</f>
        <v>12.0975</v>
      </c>
      <c r="H17" s="220">
        <f>H16*5%</f>
        <v>2.46268656716418</v>
      </c>
      <c r="I17" s="220"/>
      <c r="J17" s="220"/>
      <c r="K17" s="220"/>
      <c r="L17" s="220"/>
      <c r="M17" s="220"/>
      <c r="N17" s="220"/>
    </row>
    <row r="18" s="201" customFormat="1" ht="30" spans="1:14">
      <c r="A18" s="225" t="s">
        <v>24</v>
      </c>
      <c r="B18" s="228" t="s">
        <v>25</v>
      </c>
      <c r="C18" s="226">
        <v>83.7</v>
      </c>
      <c r="D18" s="226">
        <v>42</v>
      </c>
      <c r="E18" s="226">
        <f t="shared" si="0"/>
        <v>50.179211469534</v>
      </c>
      <c r="F18" s="220"/>
      <c r="G18" s="221"/>
      <c r="H18" s="220"/>
      <c r="I18" s="220"/>
      <c r="J18" s="220"/>
      <c r="K18" s="220"/>
      <c r="L18" s="220"/>
      <c r="M18" s="220"/>
      <c r="N18" s="220"/>
    </row>
    <row r="19" s="201" customFormat="1" ht="28.5" spans="1:14">
      <c r="A19" s="223" t="s">
        <v>26</v>
      </c>
      <c r="B19" s="227" t="s">
        <v>27</v>
      </c>
      <c r="C19" s="224">
        <f>C22+C20</f>
        <v>40.5</v>
      </c>
      <c r="D19" s="224">
        <f>D22+D20</f>
        <v>0</v>
      </c>
      <c r="E19" s="224">
        <f t="shared" si="0"/>
        <v>0</v>
      </c>
      <c r="F19" s="220"/>
      <c r="G19" s="221"/>
      <c r="H19" s="220"/>
      <c r="I19" s="220"/>
      <c r="J19" s="220"/>
      <c r="K19" s="220"/>
      <c r="L19" s="220"/>
      <c r="M19" s="220"/>
      <c r="N19" s="220"/>
    </row>
    <row r="20" s="201" customFormat="1" ht="28.5" hidden="1" spans="1:14">
      <c r="A20" s="223" t="s">
        <v>28</v>
      </c>
      <c r="B20" s="227" t="s">
        <v>29</v>
      </c>
      <c r="C20" s="224">
        <f t="shared" ref="C20:D22" si="1">C21</f>
        <v>0</v>
      </c>
      <c r="D20" s="224">
        <f t="shared" si="1"/>
        <v>0</v>
      </c>
      <c r="E20" s="224" t="e">
        <f t="shared" ref="E20:E21" si="2">D20/C20*100</f>
        <v>#DIV/0!</v>
      </c>
      <c r="F20" s="220"/>
      <c r="G20" s="221"/>
      <c r="H20" s="220"/>
      <c r="I20" s="220"/>
      <c r="J20" s="220"/>
      <c r="K20" s="220"/>
      <c r="L20" s="220"/>
      <c r="M20" s="220"/>
      <c r="N20" s="220"/>
    </row>
    <row r="21" s="201" customFormat="1" ht="30" hidden="1" spans="1:14">
      <c r="A21" s="225" t="s">
        <v>30</v>
      </c>
      <c r="B21" s="228" t="s">
        <v>31</v>
      </c>
      <c r="C21" s="226">
        <v>0</v>
      </c>
      <c r="D21" s="226">
        <v>0</v>
      </c>
      <c r="E21" s="226" t="e">
        <f t="shared" si="2"/>
        <v>#DIV/0!</v>
      </c>
      <c r="F21" s="220"/>
      <c r="G21" s="221"/>
      <c r="H21" s="220"/>
      <c r="I21" s="220"/>
      <c r="J21" s="220"/>
      <c r="K21" s="220"/>
      <c r="L21" s="220"/>
      <c r="M21" s="220"/>
      <c r="N21" s="220"/>
    </row>
    <row r="22" s="201" customFormat="1" ht="14.25" spans="1:14">
      <c r="A22" s="223" t="s">
        <v>32</v>
      </c>
      <c r="B22" s="227" t="s">
        <v>33</v>
      </c>
      <c r="C22" s="224">
        <f t="shared" si="1"/>
        <v>40.5</v>
      </c>
      <c r="D22" s="224">
        <f t="shared" si="1"/>
        <v>0</v>
      </c>
      <c r="E22" s="224">
        <f t="shared" si="0"/>
        <v>0</v>
      </c>
      <c r="F22" s="220"/>
      <c r="G22" s="221"/>
      <c r="H22" s="220"/>
      <c r="I22" s="220"/>
      <c r="J22" s="220"/>
      <c r="K22" s="220"/>
      <c r="L22" s="220"/>
      <c r="M22" s="220"/>
      <c r="N22" s="220"/>
    </row>
    <row r="23" s="201" customFormat="1" ht="15" spans="1:14">
      <c r="A23" s="225" t="s">
        <v>34</v>
      </c>
      <c r="B23" s="228" t="s">
        <v>35</v>
      </c>
      <c r="C23" s="226">
        <v>40.5</v>
      </c>
      <c r="D23" s="226">
        <v>0</v>
      </c>
      <c r="E23" s="226">
        <f t="shared" si="0"/>
        <v>0</v>
      </c>
      <c r="F23" s="220"/>
      <c r="G23" s="221"/>
      <c r="H23" s="220"/>
      <c r="I23" s="220"/>
      <c r="J23" s="220"/>
      <c r="K23" s="220"/>
      <c r="L23" s="220"/>
      <c r="M23" s="220"/>
      <c r="N23" s="220"/>
    </row>
    <row r="24" s="201" customFormat="1" ht="28.5" spans="1:14">
      <c r="A24" s="223" t="s">
        <v>36</v>
      </c>
      <c r="B24" s="227" t="s">
        <v>37</v>
      </c>
      <c r="C24" s="224">
        <f>+C25+C27</f>
        <v>132.1</v>
      </c>
      <c r="D24" s="224">
        <f>+D25+D27</f>
        <v>60.1</v>
      </c>
      <c r="E24" s="224">
        <f t="shared" si="0"/>
        <v>45.4958364875095</v>
      </c>
      <c r="F24" s="220"/>
      <c r="G24" s="221"/>
      <c r="H24" s="220"/>
      <c r="I24" s="220"/>
      <c r="J24" s="220"/>
      <c r="K24" s="220"/>
      <c r="L24" s="220"/>
      <c r="M24" s="220"/>
      <c r="N24" s="220"/>
    </row>
    <row r="25" s="201" customFormat="1" ht="42.75" spans="1:14">
      <c r="A25" s="223" t="s">
        <v>38</v>
      </c>
      <c r="B25" s="229" t="s">
        <v>39</v>
      </c>
      <c r="C25" s="224">
        <f>C26</f>
        <v>0.2</v>
      </c>
      <c r="D25" s="224">
        <f>D26</f>
        <v>0</v>
      </c>
      <c r="E25" s="224">
        <f t="shared" si="0"/>
        <v>0</v>
      </c>
      <c r="F25" s="220"/>
      <c r="G25" s="221"/>
      <c r="H25" s="220"/>
      <c r="I25" s="220"/>
      <c r="J25" s="220"/>
      <c r="K25" s="220"/>
      <c r="L25" s="220"/>
      <c r="M25" s="220"/>
      <c r="N25" s="220"/>
    </row>
    <row r="26" s="201" customFormat="1" ht="45" spans="1:14">
      <c r="A26" s="225" t="s">
        <v>40</v>
      </c>
      <c r="B26" s="64" t="s">
        <v>41</v>
      </c>
      <c r="C26" s="226">
        <v>0.2</v>
      </c>
      <c r="D26" s="226">
        <v>0</v>
      </c>
      <c r="E26" s="226">
        <f t="shared" si="0"/>
        <v>0</v>
      </c>
      <c r="F26" s="220"/>
      <c r="G26" s="221"/>
      <c r="H26" s="220"/>
      <c r="I26" s="220"/>
      <c r="J26" s="220"/>
      <c r="K26" s="220"/>
      <c r="L26" s="220"/>
      <c r="M26" s="220"/>
      <c r="N26" s="220"/>
    </row>
    <row r="27" s="201" customFormat="1" ht="42.75" spans="1:14">
      <c r="A27" s="223" t="s">
        <v>42</v>
      </c>
      <c r="B27" s="218" t="s">
        <v>43</v>
      </c>
      <c r="C27" s="224">
        <f>C28</f>
        <v>131.9</v>
      </c>
      <c r="D27" s="224">
        <f>D28</f>
        <v>60.1</v>
      </c>
      <c r="E27" s="224">
        <f t="shared" si="0"/>
        <v>45.5648218347233</v>
      </c>
      <c r="F27" s="220"/>
      <c r="G27" s="221"/>
      <c r="H27" s="220"/>
      <c r="I27" s="220"/>
      <c r="J27" s="220"/>
      <c r="K27" s="220"/>
      <c r="L27" s="220"/>
      <c r="M27" s="220"/>
      <c r="N27" s="220"/>
    </row>
    <row r="28" s="201" customFormat="1" ht="45" spans="1:7">
      <c r="A28" s="225" t="s">
        <v>44</v>
      </c>
      <c r="B28" s="64" t="s">
        <v>45</v>
      </c>
      <c r="C28" s="226">
        <v>131.9</v>
      </c>
      <c r="D28" s="226">
        <v>60.1</v>
      </c>
      <c r="E28" s="226">
        <f t="shared" si="0"/>
        <v>45.5648218347233</v>
      </c>
      <c r="F28" s="230"/>
      <c r="G28" s="231"/>
    </row>
    <row r="29" s="201" customFormat="1" ht="14.25" spans="1:7">
      <c r="A29" s="223" t="s">
        <v>46</v>
      </c>
      <c r="B29" s="218" t="s">
        <v>47</v>
      </c>
      <c r="C29" s="224">
        <f>C30+C32</f>
        <v>315</v>
      </c>
      <c r="D29" s="224">
        <f>D30+D32</f>
        <v>245.1</v>
      </c>
      <c r="E29" s="224">
        <f t="shared" si="0"/>
        <v>77.8095238095238</v>
      </c>
      <c r="F29" s="230"/>
      <c r="G29" s="231"/>
    </row>
    <row r="30" s="201" customFormat="1" ht="71.25" spans="1:7">
      <c r="A30" s="223" t="s">
        <v>48</v>
      </c>
      <c r="B30" s="232" t="s">
        <v>49</v>
      </c>
      <c r="C30" s="233">
        <f t="shared" ref="C30:D32" si="3">C31</f>
        <v>275</v>
      </c>
      <c r="D30" s="233">
        <f t="shared" si="3"/>
        <v>205.1</v>
      </c>
      <c r="E30" s="233">
        <f t="shared" si="0"/>
        <v>74.5818181818182</v>
      </c>
      <c r="F30" s="230"/>
      <c r="G30" s="231"/>
    </row>
    <row r="31" s="201" customFormat="1" ht="75" spans="1:7">
      <c r="A31" s="225" t="s">
        <v>50</v>
      </c>
      <c r="B31" s="234" t="s">
        <v>51</v>
      </c>
      <c r="C31" s="235">
        <v>275</v>
      </c>
      <c r="D31" s="235">
        <v>205.1</v>
      </c>
      <c r="E31" s="235">
        <f t="shared" si="0"/>
        <v>74.5818181818182</v>
      </c>
      <c r="F31" s="230"/>
      <c r="G31" s="231"/>
    </row>
    <row r="32" s="202" customFormat="1" ht="28.5" spans="1:10">
      <c r="A32" s="223" t="s">
        <v>52</v>
      </c>
      <c r="B32" s="232" t="s">
        <v>53</v>
      </c>
      <c r="C32" s="233">
        <f t="shared" si="3"/>
        <v>40</v>
      </c>
      <c r="D32" s="233">
        <f t="shared" si="3"/>
        <v>40</v>
      </c>
      <c r="E32" s="233">
        <f t="shared" ref="E32:E33" si="4">D32/C32*100</f>
        <v>100</v>
      </c>
      <c r="G32" s="205"/>
      <c r="H32" s="204"/>
      <c r="I32" s="204"/>
      <c r="J32" s="204"/>
    </row>
    <row r="33" ht="30" spans="1:5">
      <c r="A33" s="225" t="s">
        <v>54</v>
      </c>
      <c r="B33" s="234" t="s">
        <v>55</v>
      </c>
      <c r="C33" s="235">
        <v>40</v>
      </c>
      <c r="D33" s="235">
        <v>40</v>
      </c>
      <c r="E33" s="235">
        <f t="shared" si="4"/>
        <v>100</v>
      </c>
    </row>
  </sheetData>
  <mergeCells count="6">
    <mergeCell ref="C1:E1"/>
    <mergeCell ref="A7:E7"/>
    <mergeCell ref="C9:E9"/>
    <mergeCell ref="A9:A10"/>
    <mergeCell ref="B9:B10"/>
    <mergeCell ref="C2:E6"/>
  </mergeCells>
  <conditionalFormatting sqref="C2">
    <cfRule type="expression" dxfId="0" priority="1" stopIfTrue="1">
      <formula>#REF!&lt;&gt;""</formula>
    </cfRule>
  </conditionalFormatting>
  <pageMargins left="0.7" right="0.7" top="0.75" bottom="0.75" header="0.3" footer="0.3"/>
  <pageSetup paperSize="9" scale="7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2"/>
  <sheetViews>
    <sheetView view="pageBreakPreview" zoomScaleNormal="100" workbookViewId="0">
      <selection activeCell="A157" sqref="$A157:$XFD158"/>
    </sheetView>
  </sheetViews>
  <sheetFormatPr defaultColWidth="9" defaultRowHeight="12.75"/>
  <cols>
    <col min="1" max="1" width="37.5" customWidth="1"/>
    <col min="2" max="2" width="5.5" customWidth="1"/>
    <col min="3" max="4" width="4.5" customWidth="1"/>
    <col min="5" max="5" width="5.66666666666667" customWidth="1"/>
    <col min="6" max="7" width="4.16666666666667" customWidth="1"/>
    <col min="8" max="8" width="6.5" customWidth="1"/>
    <col min="9" max="9" width="4.16666666666667" customWidth="1"/>
    <col min="10" max="10" width="5.66666666666667" hidden="1" customWidth="1"/>
    <col min="11" max="13" width="14" customWidth="1"/>
  </cols>
  <sheetData>
    <row r="1" spans="9:9">
      <c r="I1" s="139" t="s">
        <v>56</v>
      </c>
    </row>
    <row r="2" ht="90" customHeight="1" spans="1:13">
      <c r="A2" s="86" t="s">
        <v>57</v>
      </c>
      <c r="B2" s="86" t="s">
        <v>57</v>
      </c>
      <c r="C2" s="86" t="s">
        <v>57</v>
      </c>
      <c r="D2" s="87" t="s">
        <v>57</v>
      </c>
      <c r="E2" s="87" t="s">
        <v>57</v>
      </c>
      <c r="F2" s="87" t="s">
        <v>57</v>
      </c>
      <c r="G2" s="87" t="s">
        <v>57</v>
      </c>
      <c r="H2" s="87" t="s">
        <v>57</v>
      </c>
      <c r="I2" s="105" t="s">
        <v>58</v>
      </c>
      <c r="J2" s="105"/>
      <c r="K2" s="87"/>
      <c r="L2" s="87"/>
      <c r="M2" s="87"/>
    </row>
    <row r="3" ht="64.5" customHeight="1" spans="1:13">
      <c r="A3" s="88" t="s">
        <v>59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ht="15" customHeight="1" spans="1:13">
      <c r="A4" s="89" t="s">
        <v>57</v>
      </c>
      <c r="B4" s="89" t="s">
        <v>57</v>
      </c>
      <c r="C4" s="89" t="s">
        <v>57</v>
      </c>
      <c r="D4" s="89" t="s">
        <v>57</v>
      </c>
      <c r="E4" s="89" t="s">
        <v>57</v>
      </c>
      <c r="F4" s="89" t="s">
        <v>57</v>
      </c>
      <c r="G4" s="89" t="s">
        <v>57</v>
      </c>
      <c r="H4" s="89" t="s">
        <v>57</v>
      </c>
      <c r="I4" s="86" t="s">
        <v>2</v>
      </c>
      <c r="J4" s="86"/>
      <c r="K4" s="86"/>
      <c r="L4" s="86"/>
      <c r="M4" s="86"/>
    </row>
    <row r="5" ht="19.9" customHeight="1" spans="1:13">
      <c r="A5" s="90" t="s">
        <v>4</v>
      </c>
      <c r="B5" s="90" t="s">
        <v>60</v>
      </c>
      <c r="C5" s="90" t="s">
        <v>61</v>
      </c>
      <c r="D5" s="90" t="s">
        <v>62</v>
      </c>
      <c r="E5" s="90" t="s">
        <v>63</v>
      </c>
      <c r="F5" s="90"/>
      <c r="G5" s="90"/>
      <c r="H5" s="90"/>
      <c r="I5" s="90" t="s">
        <v>64</v>
      </c>
      <c r="J5" s="140"/>
      <c r="K5" s="90" t="s">
        <v>5</v>
      </c>
      <c r="L5" s="90"/>
      <c r="M5" s="90"/>
    </row>
    <row r="6" ht="31.5" customHeight="1" spans="1:13">
      <c r="A6" s="90" t="s">
        <v>57</v>
      </c>
      <c r="B6" s="90" t="s">
        <v>57</v>
      </c>
      <c r="C6" s="90" t="s">
        <v>57</v>
      </c>
      <c r="D6" s="90" t="s">
        <v>57</v>
      </c>
      <c r="E6" s="90" t="s">
        <v>57</v>
      </c>
      <c r="F6" s="90"/>
      <c r="G6" s="90"/>
      <c r="H6" s="90"/>
      <c r="I6" s="90" t="s">
        <v>57</v>
      </c>
      <c r="J6" s="141"/>
      <c r="K6" s="90" t="s">
        <v>6</v>
      </c>
      <c r="L6" s="90" t="s">
        <v>7</v>
      </c>
      <c r="M6" s="90" t="s">
        <v>8</v>
      </c>
    </row>
    <row r="7" ht="14.45" customHeight="1" spans="1:13">
      <c r="A7" s="118" t="s">
        <v>65</v>
      </c>
      <c r="B7" s="118" t="s">
        <v>66</v>
      </c>
      <c r="C7" s="118" t="s">
        <v>9</v>
      </c>
      <c r="D7" s="118" t="s">
        <v>10</v>
      </c>
      <c r="E7" s="118" t="s">
        <v>11</v>
      </c>
      <c r="F7" s="118" t="s">
        <v>67</v>
      </c>
      <c r="G7" s="118" t="s">
        <v>68</v>
      </c>
      <c r="H7" s="118" t="s">
        <v>69</v>
      </c>
      <c r="I7" s="118" t="s">
        <v>70</v>
      </c>
      <c r="J7" s="142"/>
      <c r="K7" s="118" t="s">
        <v>71</v>
      </c>
      <c r="L7" s="118" t="s">
        <v>72</v>
      </c>
      <c r="M7" s="118" t="s">
        <v>73</v>
      </c>
    </row>
    <row r="8" ht="14.45" customHeight="1" spans="1:13">
      <c r="A8" s="132" t="s">
        <v>74</v>
      </c>
      <c r="B8" s="118"/>
      <c r="C8" s="118"/>
      <c r="D8" s="118"/>
      <c r="E8" s="118"/>
      <c r="F8" s="118"/>
      <c r="G8" s="118"/>
      <c r="H8" s="118"/>
      <c r="I8" s="118"/>
      <c r="J8" s="142"/>
      <c r="K8" s="143">
        <f>K9</f>
        <v>1734.6</v>
      </c>
      <c r="L8" s="143">
        <f>L9</f>
        <v>939.3</v>
      </c>
      <c r="M8" s="143">
        <f>L8/K8*100</f>
        <v>54.1508128675199</v>
      </c>
    </row>
    <row r="9" ht="60" spans="1:13">
      <c r="A9" s="92" t="s">
        <v>75</v>
      </c>
      <c r="B9" s="92">
        <v>920</v>
      </c>
      <c r="C9" s="92"/>
      <c r="D9" s="92"/>
      <c r="E9" s="92"/>
      <c r="F9" s="92"/>
      <c r="G9" s="92"/>
      <c r="H9" s="92"/>
      <c r="I9" s="92"/>
      <c r="J9" s="144"/>
      <c r="K9" s="122">
        <f>K10+K96+K115+K124+K178+K187+K202</f>
        <v>1734.6</v>
      </c>
      <c r="L9" s="122">
        <f>L10+L96+L115+L124+L178+L187+L202</f>
        <v>939.3</v>
      </c>
      <c r="M9" s="122">
        <f t="shared" ref="M9:M74" si="0">L9/K9*100</f>
        <v>54.1508128675199</v>
      </c>
    </row>
    <row r="10" spans="1:13">
      <c r="A10" s="102" t="s">
        <v>76</v>
      </c>
      <c r="B10" s="102">
        <f>$B$9</f>
        <v>920</v>
      </c>
      <c r="C10" s="93" t="s">
        <v>77</v>
      </c>
      <c r="D10" s="93"/>
      <c r="E10" s="93"/>
      <c r="F10" s="93"/>
      <c r="G10" s="93"/>
      <c r="H10" s="93"/>
      <c r="I10" s="93"/>
      <c r="J10" s="145"/>
      <c r="K10" s="107">
        <f>K11+K28+K81+K88</f>
        <v>1013.4</v>
      </c>
      <c r="L10" s="107">
        <f t="shared" ref="L10" si="1">L11+L28+L81+L88</f>
        <v>598.2</v>
      </c>
      <c r="M10" s="107">
        <f t="shared" si="0"/>
        <v>59.0290112492599</v>
      </c>
    </row>
    <row r="11" ht="51" customHeight="1" spans="1:13">
      <c r="A11" s="102" t="s">
        <v>78</v>
      </c>
      <c r="B11" s="102">
        <f t="shared" ref="B11:B77" si="2">$B$9</f>
        <v>920</v>
      </c>
      <c r="C11" s="93" t="s">
        <v>77</v>
      </c>
      <c r="D11" s="93" t="s">
        <v>79</v>
      </c>
      <c r="E11" s="93"/>
      <c r="F11" s="93"/>
      <c r="G11" s="93"/>
      <c r="H11" s="93"/>
      <c r="I11" s="93"/>
      <c r="J11" s="145"/>
      <c r="K11" s="107">
        <f>K12</f>
        <v>325.5</v>
      </c>
      <c r="L11" s="107">
        <f t="shared" ref="L11" si="3">L12</f>
        <v>170.6</v>
      </c>
      <c r="M11" s="107">
        <f t="shared" si="0"/>
        <v>52.4116743471582</v>
      </c>
    </row>
    <row r="12" ht="50.25" customHeight="1" spans="1:13">
      <c r="A12" s="94" t="s">
        <v>80</v>
      </c>
      <c r="B12" s="97">
        <f t="shared" si="2"/>
        <v>920</v>
      </c>
      <c r="C12" s="95" t="s">
        <v>77</v>
      </c>
      <c r="D12" s="95" t="s">
        <v>79</v>
      </c>
      <c r="E12" s="95" t="s">
        <v>81</v>
      </c>
      <c r="F12" s="95" t="s">
        <v>82</v>
      </c>
      <c r="G12" s="95"/>
      <c r="H12" s="95"/>
      <c r="I12" s="95"/>
      <c r="J12" s="135"/>
      <c r="K12" s="108">
        <f>K13</f>
        <v>325.5</v>
      </c>
      <c r="L12" s="108">
        <f t="shared" ref="L12" si="4">L13</f>
        <v>170.6</v>
      </c>
      <c r="M12" s="108">
        <f t="shared" si="0"/>
        <v>52.4116743471582</v>
      </c>
    </row>
    <row r="13" ht="52.5" customHeight="1" spans="1:13">
      <c r="A13" s="94" t="s">
        <v>83</v>
      </c>
      <c r="B13" s="97">
        <f t="shared" si="2"/>
        <v>920</v>
      </c>
      <c r="C13" s="95" t="s">
        <v>77</v>
      </c>
      <c r="D13" s="95" t="s">
        <v>79</v>
      </c>
      <c r="E13" s="95" t="s">
        <v>81</v>
      </c>
      <c r="F13" s="95" t="s">
        <v>65</v>
      </c>
      <c r="G13" s="95"/>
      <c r="H13" s="95"/>
      <c r="I13" s="95"/>
      <c r="J13" s="135"/>
      <c r="K13" s="108">
        <f>K14+K21</f>
        <v>325.5</v>
      </c>
      <c r="L13" s="108">
        <f t="shared" ref="L13" si="5">L14+L21</f>
        <v>170.6</v>
      </c>
      <c r="M13" s="108">
        <f t="shared" si="0"/>
        <v>52.4116743471582</v>
      </c>
    </row>
    <row r="14" ht="24" spans="1:13">
      <c r="A14" s="94" t="s">
        <v>84</v>
      </c>
      <c r="B14" s="97">
        <f t="shared" si="2"/>
        <v>920</v>
      </c>
      <c r="C14" s="95" t="s">
        <v>77</v>
      </c>
      <c r="D14" s="95" t="s">
        <v>79</v>
      </c>
      <c r="E14" s="95" t="s">
        <v>81</v>
      </c>
      <c r="F14" s="95" t="s">
        <v>65</v>
      </c>
      <c r="G14" s="95" t="s">
        <v>85</v>
      </c>
      <c r="H14" s="95">
        <v>41150</v>
      </c>
      <c r="I14" s="95"/>
      <c r="J14" s="135"/>
      <c r="K14" s="108">
        <f>K15</f>
        <v>325.5</v>
      </c>
      <c r="L14" s="108">
        <f t="shared" ref="L14" si="6">L15</f>
        <v>170.6</v>
      </c>
      <c r="M14" s="108">
        <f t="shared" si="0"/>
        <v>52.4116743471582</v>
      </c>
    </row>
    <row r="15" ht="72" spans="1:13">
      <c r="A15" s="94" t="s">
        <v>86</v>
      </c>
      <c r="B15" s="97">
        <f t="shared" si="2"/>
        <v>920</v>
      </c>
      <c r="C15" s="95" t="s">
        <v>77</v>
      </c>
      <c r="D15" s="95" t="s">
        <v>79</v>
      </c>
      <c r="E15" s="95" t="s">
        <v>81</v>
      </c>
      <c r="F15" s="95" t="s">
        <v>65</v>
      </c>
      <c r="G15" s="95" t="s">
        <v>85</v>
      </c>
      <c r="H15" s="95">
        <v>41150</v>
      </c>
      <c r="I15" s="95">
        <v>100</v>
      </c>
      <c r="J15" s="135"/>
      <c r="K15" s="108">
        <f>K16</f>
        <v>325.5</v>
      </c>
      <c r="L15" s="108">
        <f t="shared" ref="L15" si="7">L16</f>
        <v>170.6</v>
      </c>
      <c r="M15" s="108">
        <f t="shared" si="0"/>
        <v>52.4116743471582</v>
      </c>
    </row>
    <row r="16" ht="35.25" customHeight="1" spans="1:13">
      <c r="A16" s="94" t="s">
        <v>87</v>
      </c>
      <c r="B16" s="97">
        <f t="shared" si="2"/>
        <v>920</v>
      </c>
      <c r="C16" s="95" t="s">
        <v>77</v>
      </c>
      <c r="D16" s="95" t="s">
        <v>79</v>
      </c>
      <c r="E16" s="95" t="s">
        <v>81</v>
      </c>
      <c r="F16" s="95" t="s">
        <v>65</v>
      </c>
      <c r="G16" s="95" t="s">
        <v>85</v>
      </c>
      <c r="H16" s="95">
        <v>41150</v>
      </c>
      <c r="I16" s="95">
        <v>120</v>
      </c>
      <c r="J16" s="135"/>
      <c r="K16" s="108">
        <f>K17+K19</f>
        <v>325.5</v>
      </c>
      <c r="L16" s="108">
        <f t="shared" ref="L16" si="8">L17+L19</f>
        <v>170.6</v>
      </c>
      <c r="M16" s="108">
        <f t="shared" si="0"/>
        <v>52.4116743471582</v>
      </c>
    </row>
    <row r="17" ht="15.75" hidden="1" customHeight="1" spans="1:13">
      <c r="A17" s="133" t="s">
        <v>88</v>
      </c>
      <c r="B17" s="134">
        <f t="shared" si="2"/>
        <v>920</v>
      </c>
      <c r="C17" s="135" t="s">
        <v>77</v>
      </c>
      <c r="D17" s="135" t="s">
        <v>79</v>
      </c>
      <c r="E17" s="135" t="s">
        <v>81</v>
      </c>
      <c r="F17" s="135" t="s">
        <v>65</v>
      </c>
      <c r="G17" s="135" t="s">
        <v>85</v>
      </c>
      <c r="H17" s="135">
        <v>41150</v>
      </c>
      <c r="I17" s="135">
        <v>121</v>
      </c>
      <c r="J17" s="135"/>
      <c r="K17" s="146">
        <f>K18</f>
        <v>250</v>
      </c>
      <c r="L17" s="146">
        <f t="shared" ref="L17" si="9">L18</f>
        <v>143.6</v>
      </c>
      <c r="M17" s="146">
        <f t="shared" si="0"/>
        <v>57.44</v>
      </c>
    </row>
    <row r="18" hidden="1" spans="1:13">
      <c r="A18" s="136" t="s">
        <v>89</v>
      </c>
      <c r="B18" s="137">
        <f t="shared" si="2"/>
        <v>920</v>
      </c>
      <c r="C18" s="138" t="s">
        <v>77</v>
      </c>
      <c r="D18" s="138" t="s">
        <v>79</v>
      </c>
      <c r="E18" s="138" t="s">
        <v>81</v>
      </c>
      <c r="F18" s="138" t="s">
        <v>65</v>
      </c>
      <c r="G18" s="138" t="s">
        <v>85</v>
      </c>
      <c r="H18" s="138">
        <v>41150</v>
      </c>
      <c r="I18" s="138">
        <v>121</v>
      </c>
      <c r="J18" s="138">
        <v>211</v>
      </c>
      <c r="K18" s="147">
        <v>250</v>
      </c>
      <c r="L18" s="147">
        <v>143.6</v>
      </c>
      <c r="M18" s="147">
        <f t="shared" si="0"/>
        <v>57.44</v>
      </c>
    </row>
    <row r="19" ht="60" hidden="1" spans="1:13">
      <c r="A19" s="133" t="s">
        <v>90</v>
      </c>
      <c r="B19" s="134">
        <f t="shared" si="2"/>
        <v>920</v>
      </c>
      <c r="C19" s="135" t="s">
        <v>77</v>
      </c>
      <c r="D19" s="135" t="s">
        <v>79</v>
      </c>
      <c r="E19" s="135" t="s">
        <v>81</v>
      </c>
      <c r="F19" s="135" t="s">
        <v>65</v>
      </c>
      <c r="G19" s="135" t="s">
        <v>85</v>
      </c>
      <c r="H19" s="135">
        <v>41150</v>
      </c>
      <c r="I19" s="135">
        <v>129</v>
      </c>
      <c r="J19" s="135"/>
      <c r="K19" s="146">
        <f>K20</f>
        <v>75.5</v>
      </c>
      <c r="L19" s="146">
        <f t="shared" ref="L19" si="10">L20</f>
        <v>27</v>
      </c>
      <c r="M19" s="146">
        <f t="shared" si="0"/>
        <v>35.7615894039735</v>
      </c>
    </row>
    <row r="20" hidden="1" spans="1:13">
      <c r="A20" s="136" t="s">
        <v>91</v>
      </c>
      <c r="B20" s="137">
        <f t="shared" si="2"/>
        <v>920</v>
      </c>
      <c r="C20" s="138" t="s">
        <v>77</v>
      </c>
      <c r="D20" s="138" t="s">
        <v>79</v>
      </c>
      <c r="E20" s="138" t="s">
        <v>81</v>
      </c>
      <c r="F20" s="138" t="s">
        <v>65</v>
      </c>
      <c r="G20" s="138" t="s">
        <v>85</v>
      </c>
      <c r="H20" s="138">
        <v>41150</v>
      </c>
      <c r="I20" s="138">
        <v>129</v>
      </c>
      <c r="J20" s="138">
        <v>213</v>
      </c>
      <c r="K20" s="147">
        <v>75.5</v>
      </c>
      <c r="L20" s="147">
        <v>27</v>
      </c>
      <c r="M20" s="147">
        <f t="shared" si="0"/>
        <v>35.7615894039735</v>
      </c>
    </row>
    <row r="21" ht="60" hidden="1" spans="1:13">
      <c r="A21" s="94" t="s">
        <v>92</v>
      </c>
      <c r="B21" s="97">
        <f t="shared" si="2"/>
        <v>920</v>
      </c>
      <c r="C21" s="95" t="s">
        <v>77</v>
      </c>
      <c r="D21" s="95" t="s">
        <v>79</v>
      </c>
      <c r="E21" s="95" t="s">
        <v>81</v>
      </c>
      <c r="F21" s="95" t="s">
        <v>65</v>
      </c>
      <c r="G21" s="95" t="s">
        <v>85</v>
      </c>
      <c r="H21" s="95" t="s">
        <v>93</v>
      </c>
      <c r="I21" s="95"/>
      <c r="J21" s="135"/>
      <c r="K21" s="108">
        <f>K22</f>
        <v>0</v>
      </c>
      <c r="L21" s="108">
        <f>L22</f>
        <v>0</v>
      </c>
      <c r="M21" s="108" t="e">
        <f t="shared" si="0"/>
        <v>#DIV/0!</v>
      </c>
    </row>
    <row r="22" ht="72" hidden="1" spans="1:13">
      <c r="A22" s="97" t="s">
        <v>86</v>
      </c>
      <c r="B22" s="97">
        <f t="shared" si="2"/>
        <v>920</v>
      </c>
      <c r="C22" s="95" t="s">
        <v>77</v>
      </c>
      <c r="D22" s="95" t="s">
        <v>79</v>
      </c>
      <c r="E22" s="95" t="s">
        <v>81</v>
      </c>
      <c r="F22" s="95" t="s">
        <v>65</v>
      </c>
      <c r="G22" s="95" t="s">
        <v>85</v>
      </c>
      <c r="H22" s="95" t="s">
        <v>93</v>
      </c>
      <c r="I22" s="95" t="s">
        <v>94</v>
      </c>
      <c r="J22" s="135"/>
      <c r="K22" s="108">
        <f>K23</f>
        <v>0</v>
      </c>
      <c r="L22" s="108">
        <f t="shared" ref="L22" si="11">L23</f>
        <v>0</v>
      </c>
      <c r="M22" s="108" t="e">
        <f t="shared" si="0"/>
        <v>#DIV/0!</v>
      </c>
    </row>
    <row r="23" ht="32.25" hidden="1" customHeight="1" spans="1:13">
      <c r="A23" s="94" t="s">
        <v>87</v>
      </c>
      <c r="B23" s="97">
        <f t="shared" si="2"/>
        <v>920</v>
      </c>
      <c r="C23" s="95" t="s">
        <v>77</v>
      </c>
      <c r="D23" s="95" t="s">
        <v>79</v>
      </c>
      <c r="E23" s="95" t="s">
        <v>81</v>
      </c>
      <c r="F23" s="95" t="s">
        <v>65</v>
      </c>
      <c r="G23" s="95" t="s">
        <v>85</v>
      </c>
      <c r="H23" s="95" t="s">
        <v>93</v>
      </c>
      <c r="I23" s="95" t="s">
        <v>95</v>
      </c>
      <c r="J23" s="135"/>
      <c r="K23" s="108">
        <f>K24+K26</f>
        <v>0</v>
      </c>
      <c r="L23" s="108">
        <f>L24+L26</f>
        <v>0</v>
      </c>
      <c r="M23" s="108" t="e">
        <f t="shared" si="0"/>
        <v>#DIV/0!</v>
      </c>
    </row>
    <row r="24" ht="24" hidden="1" spans="1:13">
      <c r="A24" s="133" t="s">
        <v>88</v>
      </c>
      <c r="B24" s="134">
        <f t="shared" si="2"/>
        <v>920</v>
      </c>
      <c r="C24" s="135" t="s">
        <v>77</v>
      </c>
      <c r="D24" s="135" t="s">
        <v>79</v>
      </c>
      <c r="E24" s="135" t="s">
        <v>81</v>
      </c>
      <c r="F24" s="135" t="s">
        <v>65</v>
      </c>
      <c r="G24" s="135" t="s">
        <v>85</v>
      </c>
      <c r="H24" s="135" t="s">
        <v>93</v>
      </c>
      <c r="I24" s="135">
        <v>121</v>
      </c>
      <c r="J24" s="135"/>
      <c r="K24" s="146">
        <f>K25</f>
        <v>0</v>
      </c>
      <c r="L24" s="146">
        <f t="shared" ref="L24" si="12">L25</f>
        <v>0</v>
      </c>
      <c r="M24" s="146" t="e">
        <f t="shared" si="0"/>
        <v>#DIV/0!</v>
      </c>
    </row>
    <row r="25" hidden="1" spans="1:13">
      <c r="A25" s="136" t="s">
        <v>89</v>
      </c>
      <c r="B25" s="137">
        <f t="shared" si="2"/>
        <v>920</v>
      </c>
      <c r="C25" s="138" t="s">
        <v>77</v>
      </c>
      <c r="D25" s="138" t="s">
        <v>79</v>
      </c>
      <c r="E25" s="138" t="s">
        <v>81</v>
      </c>
      <c r="F25" s="138" t="s">
        <v>65</v>
      </c>
      <c r="G25" s="138" t="s">
        <v>85</v>
      </c>
      <c r="H25" s="138" t="s">
        <v>93</v>
      </c>
      <c r="I25" s="138">
        <v>121</v>
      </c>
      <c r="J25" s="138" t="s">
        <v>96</v>
      </c>
      <c r="K25" s="147">
        <v>0</v>
      </c>
      <c r="L25" s="147">
        <v>0</v>
      </c>
      <c r="M25" s="147" t="e">
        <f t="shared" si="0"/>
        <v>#DIV/0!</v>
      </c>
    </row>
    <row r="26" ht="60" hidden="1" spans="1:13">
      <c r="A26" s="133" t="s">
        <v>90</v>
      </c>
      <c r="B26" s="134">
        <f t="shared" si="2"/>
        <v>920</v>
      </c>
      <c r="C26" s="135" t="s">
        <v>77</v>
      </c>
      <c r="D26" s="135" t="s">
        <v>79</v>
      </c>
      <c r="E26" s="135" t="s">
        <v>81</v>
      </c>
      <c r="F26" s="135" t="s">
        <v>65</v>
      </c>
      <c r="G26" s="135" t="s">
        <v>85</v>
      </c>
      <c r="H26" s="135" t="s">
        <v>93</v>
      </c>
      <c r="I26" s="135" t="s">
        <v>97</v>
      </c>
      <c r="J26" s="135"/>
      <c r="K26" s="146">
        <f>K27</f>
        <v>0</v>
      </c>
      <c r="L26" s="146">
        <f t="shared" ref="L26" si="13">L27</f>
        <v>0</v>
      </c>
      <c r="M26" s="146" t="e">
        <f t="shared" si="0"/>
        <v>#DIV/0!</v>
      </c>
    </row>
    <row r="27" hidden="1" spans="1:13">
      <c r="A27" s="136" t="s">
        <v>91</v>
      </c>
      <c r="B27" s="137">
        <f t="shared" si="2"/>
        <v>920</v>
      </c>
      <c r="C27" s="138" t="s">
        <v>77</v>
      </c>
      <c r="D27" s="138" t="s">
        <v>79</v>
      </c>
      <c r="E27" s="138" t="s">
        <v>81</v>
      </c>
      <c r="F27" s="138" t="s">
        <v>65</v>
      </c>
      <c r="G27" s="138" t="s">
        <v>85</v>
      </c>
      <c r="H27" s="138" t="s">
        <v>93</v>
      </c>
      <c r="I27" s="138" t="s">
        <v>97</v>
      </c>
      <c r="J27" s="138" t="s">
        <v>98</v>
      </c>
      <c r="K27" s="147">
        <v>0</v>
      </c>
      <c r="L27" s="147">
        <v>0</v>
      </c>
      <c r="M27" s="147" t="e">
        <f t="shared" si="0"/>
        <v>#DIV/0!</v>
      </c>
    </row>
    <row r="28" ht="59.25" customHeight="1" spans="1:13">
      <c r="A28" s="110" t="s">
        <v>99</v>
      </c>
      <c r="B28" s="102">
        <f t="shared" si="2"/>
        <v>920</v>
      </c>
      <c r="C28" s="93" t="s">
        <v>77</v>
      </c>
      <c r="D28" s="93" t="s">
        <v>100</v>
      </c>
      <c r="E28" s="93"/>
      <c r="F28" s="93"/>
      <c r="G28" s="93"/>
      <c r="H28" s="93"/>
      <c r="I28" s="93"/>
      <c r="J28" s="145"/>
      <c r="K28" s="107">
        <f>K29</f>
        <v>685.9</v>
      </c>
      <c r="L28" s="107">
        <f t="shared" ref="L28" si="14">L29</f>
        <v>427.6</v>
      </c>
      <c r="M28" s="107">
        <f t="shared" si="0"/>
        <v>62.3414491908441</v>
      </c>
    </row>
    <row r="29" ht="51" customHeight="1" spans="1:13">
      <c r="A29" s="94" t="str">
        <f>$A$12</f>
        <v>Обеспечение деятельности администрации Симкинского сельского поселения Большеберезниковского муниципального района Республики Мордовия</v>
      </c>
      <c r="B29" s="97">
        <f t="shared" si="2"/>
        <v>920</v>
      </c>
      <c r="C29" s="95" t="s">
        <v>77</v>
      </c>
      <c r="D29" s="95" t="s">
        <v>100</v>
      </c>
      <c r="E29" s="95">
        <v>65</v>
      </c>
      <c r="F29" s="95" t="s">
        <v>82</v>
      </c>
      <c r="G29" s="95"/>
      <c r="H29" s="95"/>
      <c r="I29" s="95"/>
      <c r="J29" s="135"/>
      <c r="K29" s="108">
        <f>K30</f>
        <v>685.9</v>
      </c>
      <c r="L29" s="108">
        <f t="shared" ref="L29" si="15">L30</f>
        <v>427.6</v>
      </c>
      <c r="M29" s="108">
        <f t="shared" si="0"/>
        <v>62.3414491908441</v>
      </c>
    </row>
    <row r="30" ht="60" spans="1:13">
      <c r="A30" s="94" t="s">
        <v>101</v>
      </c>
      <c r="B30" s="97">
        <f t="shared" si="2"/>
        <v>920</v>
      </c>
      <c r="C30" s="95" t="s">
        <v>77</v>
      </c>
      <c r="D30" s="95" t="s">
        <v>100</v>
      </c>
      <c r="E30" s="95">
        <v>65</v>
      </c>
      <c r="F30" s="95">
        <v>2</v>
      </c>
      <c r="G30" s="95"/>
      <c r="H30" s="95"/>
      <c r="I30" s="95"/>
      <c r="J30" s="135"/>
      <c r="K30" s="108">
        <f>K31+K38+K65+K76</f>
        <v>685.9</v>
      </c>
      <c r="L30" s="108">
        <f t="shared" ref="L30" si="16">L31+L38+L65+L76</f>
        <v>427.6</v>
      </c>
      <c r="M30" s="108">
        <f t="shared" si="0"/>
        <v>62.3414491908441</v>
      </c>
    </row>
    <row r="31" ht="36" spans="1:13">
      <c r="A31" s="94" t="s">
        <v>102</v>
      </c>
      <c r="B31" s="97">
        <f t="shared" si="2"/>
        <v>920</v>
      </c>
      <c r="C31" s="95" t="s">
        <v>77</v>
      </c>
      <c r="D31" s="95" t="s">
        <v>100</v>
      </c>
      <c r="E31" s="95">
        <v>65</v>
      </c>
      <c r="F31" s="95">
        <v>2</v>
      </c>
      <c r="G31" s="95" t="s">
        <v>85</v>
      </c>
      <c r="H31" s="95">
        <v>41110</v>
      </c>
      <c r="I31" s="95"/>
      <c r="J31" s="135"/>
      <c r="K31" s="108">
        <f>K32</f>
        <v>488.3</v>
      </c>
      <c r="L31" s="108">
        <f t="shared" ref="L31" si="17">L32</f>
        <v>295.4</v>
      </c>
      <c r="M31" s="108">
        <f t="shared" si="0"/>
        <v>60.4955969690764</v>
      </c>
    </row>
    <row r="32" ht="72" spans="1:13">
      <c r="A32" s="94" t="s">
        <v>86</v>
      </c>
      <c r="B32" s="97">
        <f t="shared" si="2"/>
        <v>920</v>
      </c>
      <c r="C32" s="95" t="s">
        <v>77</v>
      </c>
      <c r="D32" s="95" t="s">
        <v>100</v>
      </c>
      <c r="E32" s="95">
        <v>65</v>
      </c>
      <c r="F32" s="95">
        <v>2</v>
      </c>
      <c r="G32" s="95" t="s">
        <v>85</v>
      </c>
      <c r="H32" s="95">
        <v>41110</v>
      </c>
      <c r="I32" s="95">
        <v>100</v>
      </c>
      <c r="J32" s="135"/>
      <c r="K32" s="108">
        <f>K33</f>
        <v>488.3</v>
      </c>
      <c r="L32" s="108">
        <f t="shared" ref="L32" si="18">L33</f>
        <v>295.4</v>
      </c>
      <c r="M32" s="108">
        <f t="shared" si="0"/>
        <v>60.4955969690764</v>
      </c>
    </row>
    <row r="33" ht="34.5" customHeight="1" spans="1:13">
      <c r="A33" s="94" t="s">
        <v>87</v>
      </c>
      <c r="B33" s="97">
        <f t="shared" si="2"/>
        <v>920</v>
      </c>
      <c r="C33" s="95" t="s">
        <v>77</v>
      </c>
      <c r="D33" s="95" t="s">
        <v>100</v>
      </c>
      <c r="E33" s="95">
        <v>65</v>
      </c>
      <c r="F33" s="95">
        <v>2</v>
      </c>
      <c r="G33" s="95" t="s">
        <v>85</v>
      </c>
      <c r="H33" s="95">
        <v>41110</v>
      </c>
      <c r="I33" s="95">
        <v>120</v>
      </c>
      <c r="J33" s="135"/>
      <c r="K33" s="108">
        <f>K34+K36</f>
        <v>488.3</v>
      </c>
      <c r="L33" s="108">
        <f t="shared" ref="L33" si="19">L34+L36</f>
        <v>295.4</v>
      </c>
      <c r="M33" s="108">
        <f t="shared" si="0"/>
        <v>60.4955969690764</v>
      </c>
    </row>
    <row r="34" ht="24" hidden="1" spans="1:13">
      <c r="A34" s="133" t="s">
        <v>88</v>
      </c>
      <c r="B34" s="134">
        <f t="shared" si="2"/>
        <v>920</v>
      </c>
      <c r="C34" s="135" t="s">
        <v>77</v>
      </c>
      <c r="D34" s="135" t="s">
        <v>100</v>
      </c>
      <c r="E34" s="135">
        <v>65</v>
      </c>
      <c r="F34" s="135">
        <v>2</v>
      </c>
      <c r="G34" s="135" t="s">
        <v>85</v>
      </c>
      <c r="H34" s="135">
        <v>41110</v>
      </c>
      <c r="I34" s="135">
        <v>121</v>
      </c>
      <c r="J34" s="135"/>
      <c r="K34" s="146">
        <f>K35</f>
        <v>375</v>
      </c>
      <c r="L34" s="146">
        <f t="shared" ref="L34" si="20">L35</f>
        <v>245.3</v>
      </c>
      <c r="M34" s="146">
        <f t="shared" si="0"/>
        <v>65.4133333333333</v>
      </c>
    </row>
    <row r="35" hidden="1" spans="1:13">
      <c r="A35" s="136" t="s">
        <v>89</v>
      </c>
      <c r="B35" s="137">
        <f t="shared" si="2"/>
        <v>920</v>
      </c>
      <c r="C35" s="138" t="s">
        <v>77</v>
      </c>
      <c r="D35" s="138" t="s">
        <v>100</v>
      </c>
      <c r="E35" s="138">
        <v>65</v>
      </c>
      <c r="F35" s="138">
        <v>2</v>
      </c>
      <c r="G35" s="138" t="s">
        <v>85</v>
      </c>
      <c r="H35" s="138">
        <v>41110</v>
      </c>
      <c r="I35" s="138">
        <v>121</v>
      </c>
      <c r="J35" s="138">
        <v>211</v>
      </c>
      <c r="K35" s="147">
        <v>375</v>
      </c>
      <c r="L35" s="147">
        <v>245.3</v>
      </c>
      <c r="M35" s="147">
        <f t="shared" si="0"/>
        <v>65.4133333333333</v>
      </c>
    </row>
    <row r="36" ht="60" hidden="1" spans="1:13">
      <c r="A36" s="133" t="s">
        <v>90</v>
      </c>
      <c r="B36" s="134">
        <f t="shared" si="2"/>
        <v>920</v>
      </c>
      <c r="C36" s="135" t="s">
        <v>77</v>
      </c>
      <c r="D36" s="135" t="s">
        <v>100</v>
      </c>
      <c r="E36" s="135">
        <v>65</v>
      </c>
      <c r="F36" s="135">
        <v>2</v>
      </c>
      <c r="G36" s="135" t="s">
        <v>85</v>
      </c>
      <c r="H36" s="135">
        <v>41110</v>
      </c>
      <c r="I36" s="135">
        <v>129</v>
      </c>
      <c r="J36" s="135"/>
      <c r="K36" s="146">
        <f>K37</f>
        <v>113.3</v>
      </c>
      <c r="L36" s="146">
        <f t="shared" ref="L36" si="21">L37</f>
        <v>50.1</v>
      </c>
      <c r="M36" s="146">
        <f t="shared" si="0"/>
        <v>44.2188879082083</v>
      </c>
    </row>
    <row r="37" hidden="1" spans="1:13">
      <c r="A37" s="136" t="s">
        <v>91</v>
      </c>
      <c r="B37" s="137">
        <f t="shared" si="2"/>
        <v>920</v>
      </c>
      <c r="C37" s="138" t="s">
        <v>77</v>
      </c>
      <c r="D37" s="138" t="s">
        <v>100</v>
      </c>
      <c r="E37" s="138">
        <v>65</v>
      </c>
      <c r="F37" s="138">
        <v>2</v>
      </c>
      <c r="G37" s="138" t="s">
        <v>85</v>
      </c>
      <c r="H37" s="138">
        <v>41110</v>
      </c>
      <c r="I37" s="138">
        <v>129</v>
      </c>
      <c r="J37" s="138">
        <v>213</v>
      </c>
      <c r="K37" s="147">
        <v>113.3</v>
      </c>
      <c r="L37" s="147">
        <v>50.1</v>
      </c>
      <c r="M37" s="147">
        <f t="shared" si="0"/>
        <v>44.2188879082083</v>
      </c>
    </row>
    <row r="38" ht="24" spans="1:13">
      <c r="A38" s="94" t="s">
        <v>103</v>
      </c>
      <c r="B38" s="97">
        <f t="shared" si="2"/>
        <v>920</v>
      </c>
      <c r="C38" s="95" t="s">
        <v>77</v>
      </c>
      <c r="D38" s="95" t="s">
        <v>100</v>
      </c>
      <c r="E38" s="95">
        <v>65</v>
      </c>
      <c r="F38" s="95">
        <v>2</v>
      </c>
      <c r="G38" s="95" t="s">
        <v>85</v>
      </c>
      <c r="H38" s="95" t="s">
        <v>104</v>
      </c>
      <c r="I38" s="95"/>
      <c r="J38" s="135"/>
      <c r="K38" s="108">
        <f>K39+K43+K57</f>
        <v>156.9</v>
      </c>
      <c r="L38" s="108">
        <f t="shared" ref="L38" si="22">L39+L43+L57</f>
        <v>132.2</v>
      </c>
      <c r="M38" s="108">
        <f t="shared" si="0"/>
        <v>84.257488846399</v>
      </c>
    </row>
    <row r="39" ht="72" spans="1:13">
      <c r="A39" s="94" t="s">
        <v>86</v>
      </c>
      <c r="B39" s="97">
        <f t="shared" si="2"/>
        <v>920</v>
      </c>
      <c r="C39" s="95" t="s">
        <v>77</v>
      </c>
      <c r="D39" s="95" t="s">
        <v>100</v>
      </c>
      <c r="E39" s="95">
        <v>65</v>
      </c>
      <c r="F39" s="95">
        <v>2</v>
      </c>
      <c r="G39" s="95" t="s">
        <v>85</v>
      </c>
      <c r="H39" s="95" t="s">
        <v>104</v>
      </c>
      <c r="I39" s="95">
        <v>100</v>
      </c>
      <c r="J39" s="135"/>
      <c r="K39" s="108">
        <f>K40</f>
        <v>0.6</v>
      </c>
      <c r="L39" s="108">
        <f>L40</f>
        <v>0</v>
      </c>
      <c r="M39" s="108">
        <f t="shared" si="0"/>
        <v>0</v>
      </c>
    </row>
    <row r="40" ht="34.5" customHeight="1" spans="1:13">
      <c r="A40" s="94" t="s">
        <v>87</v>
      </c>
      <c r="B40" s="97">
        <f t="shared" si="2"/>
        <v>920</v>
      </c>
      <c r="C40" s="95" t="s">
        <v>77</v>
      </c>
      <c r="D40" s="95" t="s">
        <v>100</v>
      </c>
      <c r="E40" s="95">
        <v>65</v>
      </c>
      <c r="F40" s="95">
        <v>2</v>
      </c>
      <c r="G40" s="95" t="s">
        <v>85</v>
      </c>
      <c r="H40" s="95" t="s">
        <v>104</v>
      </c>
      <c r="I40" s="95">
        <v>120</v>
      </c>
      <c r="J40" s="135"/>
      <c r="K40" s="108">
        <f>K41</f>
        <v>0.6</v>
      </c>
      <c r="L40" s="108">
        <f t="shared" ref="L40" si="23">L41</f>
        <v>0</v>
      </c>
      <c r="M40" s="108">
        <f t="shared" si="0"/>
        <v>0</v>
      </c>
    </row>
    <row r="41" ht="48" hidden="1" spans="1:13">
      <c r="A41" s="133" t="s">
        <v>105</v>
      </c>
      <c r="B41" s="134">
        <f t="shared" si="2"/>
        <v>920</v>
      </c>
      <c r="C41" s="135" t="s">
        <v>77</v>
      </c>
      <c r="D41" s="135" t="s">
        <v>100</v>
      </c>
      <c r="E41" s="135">
        <v>65</v>
      </c>
      <c r="F41" s="135">
        <v>2</v>
      </c>
      <c r="G41" s="135" t="s">
        <v>85</v>
      </c>
      <c r="H41" s="135" t="s">
        <v>104</v>
      </c>
      <c r="I41" s="135">
        <v>122</v>
      </c>
      <c r="J41" s="135"/>
      <c r="K41" s="146">
        <f>K42</f>
        <v>0.6</v>
      </c>
      <c r="L41" s="146">
        <f t="shared" ref="L41" si="24">L42</f>
        <v>0</v>
      </c>
      <c r="M41" s="146">
        <f t="shared" si="0"/>
        <v>0</v>
      </c>
    </row>
    <row r="42" ht="24" hidden="1" spans="1:13">
      <c r="A42" s="136" t="s">
        <v>106</v>
      </c>
      <c r="B42" s="137">
        <f t="shared" si="2"/>
        <v>920</v>
      </c>
      <c r="C42" s="138" t="s">
        <v>77</v>
      </c>
      <c r="D42" s="138" t="s">
        <v>100</v>
      </c>
      <c r="E42" s="138">
        <v>65</v>
      </c>
      <c r="F42" s="138">
        <v>2</v>
      </c>
      <c r="G42" s="138" t="s">
        <v>85</v>
      </c>
      <c r="H42" s="138" t="s">
        <v>104</v>
      </c>
      <c r="I42" s="138">
        <v>122</v>
      </c>
      <c r="J42" s="138">
        <v>212</v>
      </c>
      <c r="K42" s="147">
        <v>0.6</v>
      </c>
      <c r="L42" s="147"/>
      <c r="M42" s="147">
        <f t="shared" si="0"/>
        <v>0</v>
      </c>
    </row>
    <row r="43" ht="24" spans="1:13">
      <c r="A43" s="94" t="s">
        <v>107</v>
      </c>
      <c r="B43" s="97">
        <f t="shared" si="2"/>
        <v>920</v>
      </c>
      <c r="C43" s="95" t="s">
        <v>77</v>
      </c>
      <c r="D43" s="95" t="s">
        <v>100</v>
      </c>
      <c r="E43" s="95">
        <v>65</v>
      </c>
      <c r="F43" s="95">
        <v>2</v>
      </c>
      <c r="G43" s="95" t="s">
        <v>85</v>
      </c>
      <c r="H43" s="95" t="s">
        <v>104</v>
      </c>
      <c r="I43" s="95">
        <v>200</v>
      </c>
      <c r="J43" s="135"/>
      <c r="K43" s="108">
        <f>K44</f>
        <v>136.3</v>
      </c>
      <c r="L43" s="108">
        <f t="shared" ref="L43" si="25">L44</f>
        <v>128</v>
      </c>
      <c r="M43" s="108">
        <f t="shared" si="0"/>
        <v>93.9104915627293</v>
      </c>
    </row>
    <row r="44" ht="35.25" customHeight="1" spans="1:13">
      <c r="A44" s="94" t="s">
        <v>108</v>
      </c>
      <c r="B44" s="97">
        <f t="shared" si="2"/>
        <v>920</v>
      </c>
      <c r="C44" s="95" t="s">
        <v>77</v>
      </c>
      <c r="D44" s="95" t="s">
        <v>100</v>
      </c>
      <c r="E44" s="95">
        <v>65</v>
      </c>
      <c r="F44" s="95">
        <v>2</v>
      </c>
      <c r="G44" s="95" t="s">
        <v>85</v>
      </c>
      <c r="H44" s="95" t="s">
        <v>104</v>
      </c>
      <c r="I44" s="95">
        <v>240</v>
      </c>
      <c r="J44" s="135"/>
      <c r="K44" s="108">
        <f>K45+K55+K53</f>
        <v>136.3</v>
      </c>
      <c r="L44" s="108">
        <f>L45+L55+L53</f>
        <v>128</v>
      </c>
      <c r="M44" s="108">
        <f t="shared" si="0"/>
        <v>93.9104915627293</v>
      </c>
    </row>
    <row r="45" hidden="1" spans="1:13">
      <c r="A45" s="133" t="s">
        <v>109</v>
      </c>
      <c r="B45" s="134">
        <f t="shared" si="2"/>
        <v>920</v>
      </c>
      <c r="C45" s="135" t="s">
        <v>77</v>
      </c>
      <c r="D45" s="135" t="s">
        <v>100</v>
      </c>
      <c r="E45" s="135">
        <v>65</v>
      </c>
      <c r="F45" s="135">
        <v>2</v>
      </c>
      <c r="G45" s="135" t="s">
        <v>85</v>
      </c>
      <c r="H45" s="135" t="s">
        <v>104</v>
      </c>
      <c r="I45" s="135">
        <v>244</v>
      </c>
      <c r="J45" s="135"/>
      <c r="K45" s="146">
        <f>K46+K47+K48+K49+K50+K51+K52</f>
        <v>61.9</v>
      </c>
      <c r="L45" s="146">
        <f t="shared" ref="L45" si="26">L46+L47+L48+L49+L50+L51+L52</f>
        <v>53.6</v>
      </c>
      <c r="M45" s="146">
        <f t="shared" si="0"/>
        <v>86.5912762520194</v>
      </c>
    </row>
    <row r="46" hidden="1" spans="1:13">
      <c r="A46" s="136" t="s">
        <v>110</v>
      </c>
      <c r="B46" s="137">
        <f t="shared" si="2"/>
        <v>920</v>
      </c>
      <c r="C46" s="138" t="s">
        <v>77</v>
      </c>
      <c r="D46" s="138" t="s">
        <v>100</v>
      </c>
      <c r="E46" s="138">
        <v>65</v>
      </c>
      <c r="F46" s="138">
        <v>2</v>
      </c>
      <c r="G46" s="138" t="s">
        <v>85</v>
      </c>
      <c r="H46" s="138" t="s">
        <v>104</v>
      </c>
      <c r="I46" s="138">
        <v>244</v>
      </c>
      <c r="J46" s="138">
        <v>221</v>
      </c>
      <c r="K46" s="147">
        <v>22.7</v>
      </c>
      <c r="L46" s="147">
        <v>14.4</v>
      </c>
      <c r="M46" s="147">
        <f t="shared" si="0"/>
        <v>63.4361233480176</v>
      </c>
    </row>
    <row r="47" hidden="1" spans="1:13">
      <c r="A47" s="136" t="s">
        <v>111</v>
      </c>
      <c r="B47" s="137">
        <f t="shared" si="2"/>
        <v>920</v>
      </c>
      <c r="C47" s="138" t="s">
        <v>77</v>
      </c>
      <c r="D47" s="138" t="s">
        <v>100</v>
      </c>
      <c r="E47" s="138">
        <v>65</v>
      </c>
      <c r="F47" s="138">
        <v>2</v>
      </c>
      <c r="G47" s="138" t="s">
        <v>85</v>
      </c>
      <c r="H47" s="138" t="s">
        <v>104</v>
      </c>
      <c r="I47" s="138">
        <v>244</v>
      </c>
      <c r="J47" s="138" t="s">
        <v>112</v>
      </c>
      <c r="K47" s="147">
        <v>0.3</v>
      </c>
      <c r="L47" s="147">
        <v>0.3</v>
      </c>
      <c r="M47" s="147">
        <f t="shared" si="0"/>
        <v>100</v>
      </c>
    </row>
    <row r="48" hidden="1" customHeight="1" spans="1:13">
      <c r="A48" s="136" t="s">
        <v>113</v>
      </c>
      <c r="B48" s="137">
        <f t="shared" si="2"/>
        <v>920</v>
      </c>
      <c r="C48" s="138" t="s">
        <v>77</v>
      </c>
      <c r="D48" s="138" t="s">
        <v>100</v>
      </c>
      <c r="E48" s="138">
        <v>65</v>
      </c>
      <c r="F48" s="138">
        <v>2</v>
      </c>
      <c r="G48" s="138" t="s">
        <v>85</v>
      </c>
      <c r="H48" s="138" t="s">
        <v>104</v>
      </c>
      <c r="I48" s="138">
        <v>244</v>
      </c>
      <c r="J48" s="138">
        <v>225</v>
      </c>
      <c r="K48" s="147">
        <v>12.5</v>
      </c>
      <c r="L48" s="147">
        <v>12.5</v>
      </c>
      <c r="M48" s="147">
        <f t="shared" si="0"/>
        <v>100</v>
      </c>
    </row>
    <row r="49" hidden="1" spans="1:13">
      <c r="A49" s="136" t="s">
        <v>114</v>
      </c>
      <c r="B49" s="137">
        <f t="shared" si="2"/>
        <v>920</v>
      </c>
      <c r="C49" s="138" t="s">
        <v>77</v>
      </c>
      <c r="D49" s="138" t="s">
        <v>100</v>
      </c>
      <c r="E49" s="138">
        <v>65</v>
      </c>
      <c r="F49" s="138">
        <v>2</v>
      </c>
      <c r="G49" s="138" t="s">
        <v>85</v>
      </c>
      <c r="H49" s="138" t="s">
        <v>104</v>
      </c>
      <c r="I49" s="138">
        <v>244</v>
      </c>
      <c r="J49" s="138">
        <v>226</v>
      </c>
      <c r="K49" s="147">
        <v>26.4</v>
      </c>
      <c r="L49" s="147">
        <v>26.4</v>
      </c>
      <c r="M49" s="147">
        <f t="shared" si="0"/>
        <v>100</v>
      </c>
    </row>
    <row r="50" hidden="1" spans="1:13">
      <c r="A50" s="136" t="s">
        <v>115</v>
      </c>
      <c r="B50" s="137">
        <f t="shared" si="2"/>
        <v>920</v>
      </c>
      <c r="C50" s="138" t="s">
        <v>77</v>
      </c>
      <c r="D50" s="138" t="s">
        <v>100</v>
      </c>
      <c r="E50" s="138">
        <v>65</v>
      </c>
      <c r="F50" s="138">
        <v>2</v>
      </c>
      <c r="G50" s="138" t="s">
        <v>85</v>
      </c>
      <c r="H50" s="138" t="s">
        <v>104</v>
      </c>
      <c r="I50" s="138">
        <v>244</v>
      </c>
      <c r="J50" s="138">
        <v>290</v>
      </c>
      <c r="K50" s="147">
        <v>0</v>
      </c>
      <c r="L50" s="147"/>
      <c r="M50" s="147" t="e">
        <f t="shared" si="0"/>
        <v>#DIV/0!</v>
      </c>
    </row>
    <row r="51" hidden="1" spans="1:13">
      <c r="A51" s="136" t="s">
        <v>116</v>
      </c>
      <c r="B51" s="137">
        <f t="shared" si="2"/>
        <v>920</v>
      </c>
      <c r="C51" s="138" t="s">
        <v>77</v>
      </c>
      <c r="D51" s="138" t="s">
        <v>100</v>
      </c>
      <c r="E51" s="138">
        <v>65</v>
      </c>
      <c r="F51" s="138">
        <v>2</v>
      </c>
      <c r="G51" s="138" t="s">
        <v>85</v>
      </c>
      <c r="H51" s="138" t="s">
        <v>104</v>
      </c>
      <c r="I51" s="138">
        <v>244</v>
      </c>
      <c r="J51" s="138">
        <v>310</v>
      </c>
      <c r="K51" s="147">
        <v>0</v>
      </c>
      <c r="L51" s="147"/>
      <c r="M51" s="147" t="e">
        <f t="shared" si="0"/>
        <v>#DIV/0!</v>
      </c>
    </row>
    <row r="52" ht="24" hidden="1" spans="1:13">
      <c r="A52" s="136" t="s">
        <v>117</v>
      </c>
      <c r="B52" s="137">
        <f t="shared" si="2"/>
        <v>920</v>
      </c>
      <c r="C52" s="138" t="s">
        <v>77</v>
      </c>
      <c r="D52" s="138" t="s">
        <v>100</v>
      </c>
      <c r="E52" s="138">
        <v>65</v>
      </c>
      <c r="F52" s="138">
        <v>2</v>
      </c>
      <c r="G52" s="138" t="s">
        <v>85</v>
      </c>
      <c r="H52" s="138" t="s">
        <v>104</v>
      </c>
      <c r="I52" s="138">
        <v>244</v>
      </c>
      <c r="J52" s="138" t="s">
        <v>118</v>
      </c>
      <c r="K52" s="147">
        <v>0</v>
      </c>
      <c r="L52" s="147">
        <v>0</v>
      </c>
      <c r="M52" s="147" t="e">
        <f t="shared" si="0"/>
        <v>#DIV/0!</v>
      </c>
    </row>
    <row r="53" customFormat="1" hidden="1" spans="1:13">
      <c r="A53" s="133"/>
      <c r="B53" s="134">
        <f t="shared" si="2"/>
        <v>920</v>
      </c>
      <c r="C53" s="135" t="s">
        <v>77</v>
      </c>
      <c r="D53" s="135" t="s">
        <v>100</v>
      </c>
      <c r="E53" s="135">
        <v>65</v>
      </c>
      <c r="F53" s="135">
        <v>2</v>
      </c>
      <c r="G53" s="135" t="s">
        <v>85</v>
      </c>
      <c r="H53" s="135" t="s">
        <v>104</v>
      </c>
      <c r="I53" s="135" t="s">
        <v>119</v>
      </c>
      <c r="J53" s="135"/>
      <c r="K53" s="146">
        <f>K54</f>
        <v>0</v>
      </c>
      <c r="L53" s="146">
        <f t="shared" ref="L53:L55" si="27">L54</f>
        <v>0</v>
      </c>
      <c r="M53" s="146" t="e">
        <f t="shared" ref="M53:M54" si="28">L53/K53*100</f>
        <v>#DIV/0!</v>
      </c>
    </row>
    <row r="54" customFormat="1" hidden="1" spans="1:13">
      <c r="A54" s="136" t="s">
        <v>114</v>
      </c>
      <c r="B54" s="137">
        <f t="shared" si="2"/>
        <v>920</v>
      </c>
      <c r="C54" s="138" t="s">
        <v>77</v>
      </c>
      <c r="D54" s="138" t="s">
        <v>100</v>
      </c>
      <c r="E54" s="138">
        <v>65</v>
      </c>
      <c r="F54" s="138">
        <v>2</v>
      </c>
      <c r="G54" s="138" t="s">
        <v>85</v>
      </c>
      <c r="H54" s="138" t="s">
        <v>104</v>
      </c>
      <c r="I54" s="138" t="s">
        <v>119</v>
      </c>
      <c r="J54" s="138" t="s">
        <v>112</v>
      </c>
      <c r="K54" s="147">
        <v>0</v>
      </c>
      <c r="L54" s="147">
        <v>0</v>
      </c>
      <c r="M54" s="147" t="e">
        <f t="shared" si="28"/>
        <v>#DIV/0!</v>
      </c>
    </row>
    <row r="55" hidden="1" spans="1:13">
      <c r="A55" s="133" t="s">
        <v>120</v>
      </c>
      <c r="B55" s="134">
        <f t="shared" si="2"/>
        <v>920</v>
      </c>
      <c r="C55" s="135" t="s">
        <v>77</v>
      </c>
      <c r="D55" s="135" t="s">
        <v>100</v>
      </c>
      <c r="E55" s="135">
        <v>65</v>
      </c>
      <c r="F55" s="135">
        <v>2</v>
      </c>
      <c r="G55" s="135" t="s">
        <v>85</v>
      </c>
      <c r="H55" s="135" t="s">
        <v>104</v>
      </c>
      <c r="I55" s="135" t="s">
        <v>121</v>
      </c>
      <c r="J55" s="135"/>
      <c r="K55" s="146">
        <f>K56</f>
        <v>74.4</v>
      </c>
      <c r="L55" s="146">
        <f t="shared" si="27"/>
        <v>74.4</v>
      </c>
      <c r="M55" s="146">
        <f t="shared" si="0"/>
        <v>100</v>
      </c>
    </row>
    <row r="56" hidden="1" spans="1:13">
      <c r="A56" s="136" t="s">
        <v>111</v>
      </c>
      <c r="B56" s="137">
        <f t="shared" si="2"/>
        <v>920</v>
      </c>
      <c r="C56" s="138" t="s">
        <v>77</v>
      </c>
      <c r="D56" s="138" t="s">
        <v>100</v>
      </c>
      <c r="E56" s="138">
        <v>65</v>
      </c>
      <c r="F56" s="138">
        <v>2</v>
      </c>
      <c r="G56" s="138" t="s">
        <v>85</v>
      </c>
      <c r="H56" s="138" t="s">
        <v>104</v>
      </c>
      <c r="I56" s="138" t="s">
        <v>121</v>
      </c>
      <c r="J56" s="138" t="s">
        <v>112</v>
      </c>
      <c r="K56" s="147">
        <v>74.4</v>
      </c>
      <c r="L56" s="147">
        <v>74.4</v>
      </c>
      <c r="M56" s="147">
        <f t="shared" si="0"/>
        <v>100</v>
      </c>
    </row>
    <row r="57" spans="1:13">
      <c r="A57" s="94" t="s">
        <v>122</v>
      </c>
      <c r="B57" s="97">
        <f t="shared" si="2"/>
        <v>920</v>
      </c>
      <c r="C57" s="95" t="s">
        <v>77</v>
      </c>
      <c r="D57" s="95" t="s">
        <v>100</v>
      </c>
      <c r="E57" s="95">
        <v>65</v>
      </c>
      <c r="F57" s="95">
        <v>2</v>
      </c>
      <c r="G57" s="95" t="s">
        <v>85</v>
      </c>
      <c r="H57" s="95" t="s">
        <v>104</v>
      </c>
      <c r="I57" s="95">
        <v>800</v>
      </c>
      <c r="J57" s="135"/>
      <c r="K57" s="108">
        <f>K58</f>
        <v>20</v>
      </c>
      <c r="L57" s="108">
        <f>L58</f>
        <v>4.2</v>
      </c>
      <c r="M57" s="108">
        <f t="shared" si="0"/>
        <v>21</v>
      </c>
    </row>
    <row r="58" ht="10.5" customHeight="1" spans="1:13">
      <c r="A58" s="94" t="s">
        <v>123</v>
      </c>
      <c r="B58" s="97">
        <f t="shared" si="2"/>
        <v>920</v>
      </c>
      <c r="C58" s="95" t="s">
        <v>77</v>
      </c>
      <c r="D58" s="95" t="s">
        <v>100</v>
      </c>
      <c r="E58" s="95">
        <v>65</v>
      </c>
      <c r="F58" s="95">
        <v>2</v>
      </c>
      <c r="G58" s="95" t="s">
        <v>85</v>
      </c>
      <c r="H58" s="95" t="s">
        <v>104</v>
      </c>
      <c r="I58" s="95">
        <v>850</v>
      </c>
      <c r="J58" s="135"/>
      <c r="K58" s="108">
        <f>K59+K61+K63</f>
        <v>20</v>
      </c>
      <c r="L58" s="108">
        <f t="shared" ref="L58" si="29">L59+L61+L63</f>
        <v>4.2</v>
      </c>
      <c r="M58" s="108">
        <f t="shared" si="0"/>
        <v>21</v>
      </c>
    </row>
    <row r="59" ht="24" hidden="1" spans="1:13">
      <c r="A59" s="133" t="s">
        <v>124</v>
      </c>
      <c r="B59" s="134">
        <f t="shared" si="2"/>
        <v>920</v>
      </c>
      <c r="C59" s="135" t="s">
        <v>77</v>
      </c>
      <c r="D59" s="135" t="s">
        <v>100</v>
      </c>
      <c r="E59" s="135">
        <v>65</v>
      </c>
      <c r="F59" s="135">
        <v>2</v>
      </c>
      <c r="G59" s="135" t="s">
        <v>85</v>
      </c>
      <c r="H59" s="135" t="s">
        <v>104</v>
      </c>
      <c r="I59" s="135" t="s">
        <v>125</v>
      </c>
      <c r="J59" s="135"/>
      <c r="K59" s="146">
        <f>K60</f>
        <v>20</v>
      </c>
      <c r="L59" s="146">
        <f t="shared" ref="L59" si="30">L60</f>
        <v>4.2</v>
      </c>
      <c r="M59" s="146">
        <f t="shared" si="0"/>
        <v>21</v>
      </c>
    </row>
    <row r="60" hidden="1" spans="1:13">
      <c r="A60" s="136" t="s">
        <v>126</v>
      </c>
      <c r="B60" s="137">
        <f t="shared" si="2"/>
        <v>920</v>
      </c>
      <c r="C60" s="138" t="s">
        <v>77</v>
      </c>
      <c r="D60" s="138" t="s">
        <v>100</v>
      </c>
      <c r="E60" s="138">
        <v>65</v>
      </c>
      <c r="F60" s="138">
        <v>2</v>
      </c>
      <c r="G60" s="138" t="s">
        <v>85</v>
      </c>
      <c r="H60" s="138" t="s">
        <v>104</v>
      </c>
      <c r="I60" s="138" t="s">
        <v>125</v>
      </c>
      <c r="J60" s="138">
        <v>291</v>
      </c>
      <c r="K60" s="147">
        <v>20</v>
      </c>
      <c r="L60" s="147">
        <v>4.2</v>
      </c>
      <c r="M60" s="147">
        <f t="shared" si="0"/>
        <v>21</v>
      </c>
    </row>
    <row r="61" hidden="1" spans="1:13">
      <c r="A61" s="133" t="s">
        <v>127</v>
      </c>
      <c r="B61" s="134">
        <f t="shared" si="2"/>
        <v>920</v>
      </c>
      <c r="C61" s="135" t="s">
        <v>77</v>
      </c>
      <c r="D61" s="135" t="s">
        <v>100</v>
      </c>
      <c r="E61" s="135">
        <v>65</v>
      </c>
      <c r="F61" s="135">
        <v>2</v>
      </c>
      <c r="G61" s="135" t="s">
        <v>85</v>
      </c>
      <c r="H61" s="135" t="s">
        <v>104</v>
      </c>
      <c r="I61" s="135">
        <v>852</v>
      </c>
      <c r="J61" s="135"/>
      <c r="K61" s="146">
        <f>K62</f>
        <v>0</v>
      </c>
      <c r="L61" s="146">
        <f>L62</f>
        <v>0</v>
      </c>
      <c r="M61" s="146" t="e">
        <f t="shared" si="0"/>
        <v>#DIV/0!</v>
      </c>
    </row>
    <row r="62" hidden="1" spans="1:13">
      <c r="A62" s="137" t="s">
        <v>126</v>
      </c>
      <c r="B62" s="137">
        <f t="shared" si="2"/>
        <v>920</v>
      </c>
      <c r="C62" s="138" t="s">
        <v>77</v>
      </c>
      <c r="D62" s="138" t="s">
        <v>100</v>
      </c>
      <c r="E62" s="138">
        <v>65</v>
      </c>
      <c r="F62" s="138">
        <v>2</v>
      </c>
      <c r="G62" s="138" t="s">
        <v>85</v>
      </c>
      <c r="H62" s="138" t="s">
        <v>104</v>
      </c>
      <c r="I62" s="138">
        <v>852</v>
      </c>
      <c r="J62" s="138">
        <v>291</v>
      </c>
      <c r="K62" s="147"/>
      <c r="L62" s="147"/>
      <c r="M62" s="147" t="e">
        <f t="shared" si="0"/>
        <v>#DIV/0!</v>
      </c>
    </row>
    <row r="63" hidden="1" spans="1:13">
      <c r="A63" s="134" t="s">
        <v>128</v>
      </c>
      <c r="B63" s="134">
        <f t="shared" si="2"/>
        <v>920</v>
      </c>
      <c r="C63" s="135" t="s">
        <v>77</v>
      </c>
      <c r="D63" s="135" t="s">
        <v>100</v>
      </c>
      <c r="E63" s="135">
        <v>65</v>
      </c>
      <c r="F63" s="135">
        <v>2</v>
      </c>
      <c r="G63" s="135" t="s">
        <v>85</v>
      </c>
      <c r="H63" s="135" t="s">
        <v>104</v>
      </c>
      <c r="I63" s="135">
        <v>853</v>
      </c>
      <c r="J63" s="135"/>
      <c r="K63" s="146">
        <f>K64</f>
        <v>0</v>
      </c>
      <c r="L63" s="146">
        <f t="shared" ref="L63" si="31">L64</f>
        <v>0</v>
      </c>
      <c r="M63" s="146" t="e">
        <f t="shared" si="0"/>
        <v>#DIV/0!</v>
      </c>
    </row>
    <row r="64" hidden="1" spans="1:13">
      <c r="A64" s="136" t="s">
        <v>115</v>
      </c>
      <c r="B64" s="137">
        <f t="shared" si="2"/>
        <v>920</v>
      </c>
      <c r="C64" s="138" t="s">
        <v>77</v>
      </c>
      <c r="D64" s="138" t="s">
        <v>100</v>
      </c>
      <c r="E64" s="138">
        <v>65</v>
      </c>
      <c r="F64" s="138">
        <v>2</v>
      </c>
      <c r="G64" s="138" t="s">
        <v>85</v>
      </c>
      <c r="H64" s="138" t="s">
        <v>104</v>
      </c>
      <c r="I64" s="138">
        <v>853</v>
      </c>
      <c r="J64" s="138">
        <v>290</v>
      </c>
      <c r="K64" s="147">
        <v>0</v>
      </c>
      <c r="L64" s="147">
        <v>0</v>
      </c>
      <c r="M64" s="147" t="e">
        <f t="shared" si="0"/>
        <v>#DIV/0!</v>
      </c>
    </row>
    <row r="65" ht="60" spans="1:13">
      <c r="A65" s="94" t="s">
        <v>92</v>
      </c>
      <c r="B65" s="97">
        <f t="shared" si="2"/>
        <v>920</v>
      </c>
      <c r="C65" s="95" t="s">
        <v>77</v>
      </c>
      <c r="D65" s="95" t="s">
        <v>100</v>
      </c>
      <c r="E65" s="95">
        <v>65</v>
      </c>
      <c r="F65" s="95">
        <v>2</v>
      </c>
      <c r="G65" s="95" t="s">
        <v>85</v>
      </c>
      <c r="H65" s="95" t="s">
        <v>93</v>
      </c>
      <c r="I65" s="95"/>
      <c r="J65" s="135"/>
      <c r="K65" s="108">
        <f>K66+K72</f>
        <v>40.5</v>
      </c>
      <c r="L65" s="108">
        <f t="shared" ref="L65" si="32">L66+L72</f>
        <v>0</v>
      </c>
      <c r="M65" s="108">
        <f t="shared" si="0"/>
        <v>0</v>
      </c>
    </row>
    <row r="66" ht="72" spans="1:13">
      <c r="A66" s="94" t="s">
        <v>86</v>
      </c>
      <c r="B66" s="97">
        <f t="shared" si="2"/>
        <v>920</v>
      </c>
      <c r="C66" s="95" t="s">
        <v>77</v>
      </c>
      <c r="D66" s="95" t="s">
        <v>100</v>
      </c>
      <c r="E66" s="95">
        <v>65</v>
      </c>
      <c r="F66" s="95">
        <v>2</v>
      </c>
      <c r="G66" s="95" t="s">
        <v>85</v>
      </c>
      <c r="H66" s="95" t="s">
        <v>93</v>
      </c>
      <c r="I66" s="95" t="s">
        <v>94</v>
      </c>
      <c r="J66" s="135"/>
      <c r="K66" s="108">
        <f>K67</f>
        <v>40.5</v>
      </c>
      <c r="L66" s="108">
        <f t="shared" ref="L66" si="33">L67</f>
        <v>0</v>
      </c>
      <c r="M66" s="108">
        <f t="shared" si="0"/>
        <v>0</v>
      </c>
    </row>
    <row r="67" ht="32.25" customHeight="1" spans="1:13">
      <c r="A67" s="94" t="s">
        <v>87</v>
      </c>
      <c r="B67" s="97">
        <f t="shared" si="2"/>
        <v>920</v>
      </c>
      <c r="C67" s="95" t="s">
        <v>77</v>
      </c>
      <c r="D67" s="95" t="s">
        <v>100</v>
      </c>
      <c r="E67" s="95">
        <v>65</v>
      </c>
      <c r="F67" s="95">
        <v>2</v>
      </c>
      <c r="G67" s="95" t="s">
        <v>85</v>
      </c>
      <c r="H67" s="95" t="s">
        <v>93</v>
      </c>
      <c r="I67" s="95" t="s">
        <v>95</v>
      </c>
      <c r="J67" s="135"/>
      <c r="K67" s="108">
        <f>K68+K70</f>
        <v>40.5</v>
      </c>
      <c r="L67" s="108">
        <f t="shared" ref="L67" si="34">L68+L70</f>
        <v>0</v>
      </c>
      <c r="M67" s="108">
        <f t="shared" si="0"/>
        <v>0</v>
      </c>
    </row>
    <row r="68" ht="21.75" hidden="1" customHeight="1" spans="1:13">
      <c r="A68" s="133" t="s">
        <v>88</v>
      </c>
      <c r="B68" s="134">
        <f t="shared" si="2"/>
        <v>920</v>
      </c>
      <c r="C68" s="135" t="s">
        <v>77</v>
      </c>
      <c r="D68" s="135" t="s">
        <v>100</v>
      </c>
      <c r="E68" s="135">
        <v>65</v>
      </c>
      <c r="F68" s="135">
        <v>2</v>
      </c>
      <c r="G68" s="135" t="s">
        <v>85</v>
      </c>
      <c r="H68" s="135" t="s">
        <v>93</v>
      </c>
      <c r="I68" s="135">
        <v>121</v>
      </c>
      <c r="J68" s="135"/>
      <c r="K68" s="146">
        <f>K69</f>
        <v>0</v>
      </c>
      <c r="L68" s="146">
        <f t="shared" ref="L68" si="35">L69</f>
        <v>0</v>
      </c>
      <c r="M68" s="146" t="e">
        <f t="shared" si="0"/>
        <v>#DIV/0!</v>
      </c>
    </row>
    <row r="69" hidden="1" spans="1:13">
      <c r="A69" s="136" t="s">
        <v>89</v>
      </c>
      <c r="B69" s="137">
        <f t="shared" si="2"/>
        <v>920</v>
      </c>
      <c r="C69" s="138" t="s">
        <v>77</v>
      </c>
      <c r="D69" s="138" t="s">
        <v>100</v>
      </c>
      <c r="E69" s="138">
        <v>65</v>
      </c>
      <c r="F69" s="138">
        <v>2</v>
      </c>
      <c r="G69" s="138" t="s">
        <v>85</v>
      </c>
      <c r="H69" s="138" t="s">
        <v>93</v>
      </c>
      <c r="I69" s="138">
        <v>121</v>
      </c>
      <c r="J69" s="138" t="s">
        <v>96</v>
      </c>
      <c r="K69" s="147">
        <v>0</v>
      </c>
      <c r="L69" s="147"/>
      <c r="M69" s="147" t="e">
        <f t="shared" si="0"/>
        <v>#DIV/0!</v>
      </c>
    </row>
    <row r="70" ht="60" hidden="1" spans="1:13">
      <c r="A70" s="134" t="s">
        <v>90</v>
      </c>
      <c r="B70" s="134">
        <f t="shared" si="2"/>
        <v>920</v>
      </c>
      <c r="C70" s="135" t="s">
        <v>77</v>
      </c>
      <c r="D70" s="135" t="s">
        <v>100</v>
      </c>
      <c r="E70" s="135">
        <v>65</v>
      </c>
      <c r="F70" s="135">
        <v>2</v>
      </c>
      <c r="G70" s="135" t="s">
        <v>85</v>
      </c>
      <c r="H70" s="135" t="s">
        <v>93</v>
      </c>
      <c r="I70" s="135" t="s">
        <v>97</v>
      </c>
      <c r="J70" s="135"/>
      <c r="K70" s="146">
        <f>K71</f>
        <v>40.5</v>
      </c>
      <c r="L70" s="146">
        <f t="shared" ref="L70" si="36">L71</f>
        <v>0</v>
      </c>
      <c r="M70" s="146">
        <f t="shared" si="0"/>
        <v>0</v>
      </c>
    </row>
    <row r="71" hidden="1" spans="1:13">
      <c r="A71" s="136" t="s">
        <v>91</v>
      </c>
      <c r="B71" s="137">
        <f t="shared" si="2"/>
        <v>920</v>
      </c>
      <c r="C71" s="138" t="s">
        <v>77</v>
      </c>
      <c r="D71" s="138" t="s">
        <v>100</v>
      </c>
      <c r="E71" s="138">
        <v>65</v>
      </c>
      <c r="F71" s="138">
        <v>2</v>
      </c>
      <c r="G71" s="138" t="s">
        <v>85</v>
      </c>
      <c r="H71" s="138" t="s">
        <v>93</v>
      </c>
      <c r="I71" s="138" t="s">
        <v>97</v>
      </c>
      <c r="J71" s="138" t="s">
        <v>98</v>
      </c>
      <c r="K71" s="147">
        <v>40.5</v>
      </c>
      <c r="L71" s="147"/>
      <c r="M71" s="147">
        <f t="shared" si="0"/>
        <v>0</v>
      </c>
    </row>
    <row r="72" ht="36" hidden="1" spans="1:13">
      <c r="A72" s="94" t="s">
        <v>129</v>
      </c>
      <c r="B72" s="97">
        <f t="shared" si="2"/>
        <v>920</v>
      </c>
      <c r="C72" s="95" t="s">
        <v>77</v>
      </c>
      <c r="D72" s="95" t="s">
        <v>100</v>
      </c>
      <c r="E72" s="95">
        <v>65</v>
      </c>
      <c r="F72" s="95">
        <v>2</v>
      </c>
      <c r="G72" s="95" t="s">
        <v>85</v>
      </c>
      <c r="H72" s="95" t="s">
        <v>93</v>
      </c>
      <c r="I72" s="95">
        <v>200</v>
      </c>
      <c r="J72" s="135"/>
      <c r="K72" s="108">
        <f>K73</f>
        <v>0</v>
      </c>
      <c r="L72" s="108">
        <f t="shared" ref="L72" si="37">L73</f>
        <v>0</v>
      </c>
      <c r="M72" s="108" t="e">
        <f t="shared" si="0"/>
        <v>#DIV/0!</v>
      </c>
    </row>
    <row r="73" ht="36" hidden="1" spans="1:13">
      <c r="A73" s="94" t="s">
        <v>108</v>
      </c>
      <c r="B73" s="97">
        <f t="shared" si="2"/>
        <v>920</v>
      </c>
      <c r="C73" s="95" t="s">
        <v>77</v>
      </c>
      <c r="D73" s="95" t="s">
        <v>100</v>
      </c>
      <c r="E73" s="95">
        <v>65</v>
      </c>
      <c r="F73" s="95">
        <v>2</v>
      </c>
      <c r="G73" s="95" t="s">
        <v>85</v>
      </c>
      <c r="H73" s="95" t="s">
        <v>93</v>
      </c>
      <c r="I73" s="95">
        <v>240</v>
      </c>
      <c r="J73" s="135"/>
      <c r="K73" s="108">
        <f>K74</f>
        <v>0</v>
      </c>
      <c r="L73" s="108">
        <f t="shared" ref="L73" si="38">L74</f>
        <v>0</v>
      </c>
      <c r="M73" s="108" t="e">
        <f t="shared" si="0"/>
        <v>#DIV/0!</v>
      </c>
    </row>
    <row r="74" hidden="1" spans="1:13">
      <c r="A74" s="133" t="s">
        <v>120</v>
      </c>
      <c r="B74" s="134">
        <f t="shared" si="2"/>
        <v>920</v>
      </c>
      <c r="C74" s="135" t="s">
        <v>77</v>
      </c>
      <c r="D74" s="135" t="s">
        <v>100</v>
      </c>
      <c r="E74" s="135">
        <v>65</v>
      </c>
      <c r="F74" s="135">
        <v>2</v>
      </c>
      <c r="G74" s="135" t="s">
        <v>85</v>
      </c>
      <c r="H74" s="135" t="s">
        <v>93</v>
      </c>
      <c r="I74" s="135" t="s">
        <v>121</v>
      </c>
      <c r="J74" s="135"/>
      <c r="K74" s="146">
        <f>K75</f>
        <v>0</v>
      </c>
      <c r="L74" s="146">
        <f t="shared" ref="L74" si="39">L75</f>
        <v>0</v>
      </c>
      <c r="M74" s="146" t="e">
        <f t="shared" si="0"/>
        <v>#DIV/0!</v>
      </c>
    </row>
    <row r="75" hidden="1" spans="1:13">
      <c r="A75" s="136" t="s">
        <v>111</v>
      </c>
      <c r="B75" s="137">
        <f t="shared" si="2"/>
        <v>920</v>
      </c>
      <c r="C75" s="138" t="s">
        <v>77</v>
      </c>
      <c r="D75" s="138" t="s">
        <v>100</v>
      </c>
      <c r="E75" s="138">
        <v>65</v>
      </c>
      <c r="F75" s="138">
        <v>2</v>
      </c>
      <c r="G75" s="138" t="s">
        <v>85</v>
      </c>
      <c r="H75" s="138" t="s">
        <v>93</v>
      </c>
      <c r="I75" s="138" t="s">
        <v>121</v>
      </c>
      <c r="J75" s="138" t="s">
        <v>112</v>
      </c>
      <c r="K75" s="147"/>
      <c r="L75" s="147"/>
      <c r="M75" s="147" t="e">
        <f t="shared" ref="M75:M154" si="40">L75/K75*100</f>
        <v>#DIV/0!</v>
      </c>
    </row>
    <row r="76" ht="108" spans="1:13">
      <c r="A76" s="94" t="s">
        <v>130</v>
      </c>
      <c r="B76" s="97">
        <f t="shared" si="2"/>
        <v>920</v>
      </c>
      <c r="C76" s="95" t="s">
        <v>77</v>
      </c>
      <c r="D76" s="95" t="s">
        <v>100</v>
      </c>
      <c r="E76" s="95">
        <v>65</v>
      </c>
      <c r="F76" s="95">
        <v>2</v>
      </c>
      <c r="G76" s="95" t="s">
        <v>85</v>
      </c>
      <c r="H76" s="95" t="s">
        <v>131</v>
      </c>
      <c r="I76" s="95"/>
      <c r="J76" s="135"/>
      <c r="K76" s="108">
        <f>K77</f>
        <v>0.2</v>
      </c>
      <c r="L76" s="108">
        <f t="shared" ref="L76" si="41">L77</f>
        <v>0</v>
      </c>
      <c r="M76" s="108">
        <f t="shared" si="40"/>
        <v>0</v>
      </c>
    </row>
    <row r="77" ht="24" spans="1:13">
      <c r="A77" s="94" t="s">
        <v>107</v>
      </c>
      <c r="B77" s="97">
        <f t="shared" si="2"/>
        <v>920</v>
      </c>
      <c r="C77" s="95" t="s">
        <v>77</v>
      </c>
      <c r="D77" s="95" t="s">
        <v>100</v>
      </c>
      <c r="E77" s="95">
        <v>65</v>
      </c>
      <c r="F77" s="95">
        <v>2</v>
      </c>
      <c r="G77" s="95" t="s">
        <v>85</v>
      </c>
      <c r="H77" s="95" t="s">
        <v>131</v>
      </c>
      <c r="I77" s="95">
        <v>200</v>
      </c>
      <c r="J77" s="135"/>
      <c r="K77" s="108">
        <f>K78</f>
        <v>0.2</v>
      </c>
      <c r="L77" s="108">
        <f t="shared" ref="L77" si="42">L78</f>
        <v>0</v>
      </c>
      <c r="M77" s="108">
        <f t="shared" si="40"/>
        <v>0</v>
      </c>
    </row>
    <row r="78" ht="33.75" customHeight="1" spans="1:13">
      <c r="A78" s="94" t="s">
        <v>108</v>
      </c>
      <c r="B78" s="97">
        <f t="shared" ref="B78:B157" si="43">$B$9</f>
        <v>920</v>
      </c>
      <c r="C78" s="95" t="s">
        <v>77</v>
      </c>
      <c r="D78" s="95" t="s">
        <v>100</v>
      </c>
      <c r="E78" s="95">
        <v>65</v>
      </c>
      <c r="F78" s="95">
        <v>2</v>
      </c>
      <c r="G78" s="95" t="s">
        <v>85</v>
      </c>
      <c r="H78" s="95" t="s">
        <v>131</v>
      </c>
      <c r="I78" s="95">
        <v>240</v>
      </c>
      <c r="J78" s="135"/>
      <c r="K78" s="108">
        <f>K79</f>
        <v>0.2</v>
      </c>
      <c r="L78" s="108">
        <f t="shared" ref="L78" si="44">L79</f>
        <v>0</v>
      </c>
      <c r="M78" s="108">
        <f t="shared" si="40"/>
        <v>0</v>
      </c>
    </row>
    <row r="79" hidden="1" spans="1:13">
      <c r="A79" s="133" t="s">
        <v>109</v>
      </c>
      <c r="B79" s="134">
        <f t="shared" si="43"/>
        <v>920</v>
      </c>
      <c r="C79" s="135" t="s">
        <v>77</v>
      </c>
      <c r="D79" s="135" t="s">
        <v>100</v>
      </c>
      <c r="E79" s="135">
        <v>65</v>
      </c>
      <c r="F79" s="135">
        <v>2</v>
      </c>
      <c r="G79" s="135" t="s">
        <v>85</v>
      </c>
      <c r="H79" s="135" t="s">
        <v>131</v>
      </c>
      <c r="I79" s="135">
        <v>244</v>
      </c>
      <c r="J79" s="135"/>
      <c r="K79" s="146">
        <f>K80</f>
        <v>0.2</v>
      </c>
      <c r="L79" s="146">
        <f t="shared" ref="L79" si="45">L80</f>
        <v>0</v>
      </c>
      <c r="M79" s="146">
        <f t="shared" si="40"/>
        <v>0</v>
      </c>
    </row>
    <row r="80" ht="24" hidden="1" spans="1:13">
      <c r="A80" s="136" t="s">
        <v>117</v>
      </c>
      <c r="B80" s="137">
        <f t="shared" si="43"/>
        <v>920</v>
      </c>
      <c r="C80" s="138" t="s">
        <v>77</v>
      </c>
      <c r="D80" s="138" t="s">
        <v>100</v>
      </c>
      <c r="E80" s="138">
        <v>65</v>
      </c>
      <c r="F80" s="138">
        <v>2</v>
      </c>
      <c r="G80" s="138" t="s">
        <v>85</v>
      </c>
      <c r="H80" s="138" t="s">
        <v>131</v>
      </c>
      <c r="I80" s="138">
        <v>244</v>
      </c>
      <c r="J80" s="138" t="s">
        <v>118</v>
      </c>
      <c r="K80" s="147">
        <v>0.2</v>
      </c>
      <c r="L80" s="147">
        <v>0</v>
      </c>
      <c r="M80" s="147">
        <f t="shared" si="40"/>
        <v>0</v>
      </c>
    </row>
    <row r="81" spans="1:13">
      <c r="A81" s="110" t="s">
        <v>132</v>
      </c>
      <c r="B81" s="102">
        <f t="shared" si="43"/>
        <v>920</v>
      </c>
      <c r="C81" s="93" t="s">
        <v>77</v>
      </c>
      <c r="D81" s="93" t="s">
        <v>72</v>
      </c>
      <c r="E81" s="93"/>
      <c r="F81" s="93"/>
      <c r="G81" s="93"/>
      <c r="H81" s="93"/>
      <c r="I81" s="93" t="s">
        <v>57</v>
      </c>
      <c r="J81" s="145"/>
      <c r="K81" s="107">
        <f t="shared" ref="K81:K86" si="46">K82</f>
        <v>1</v>
      </c>
      <c r="L81" s="107">
        <f t="shared" ref="L81" si="47">L82</f>
        <v>0</v>
      </c>
      <c r="M81" s="107">
        <f t="shared" si="40"/>
        <v>0</v>
      </c>
    </row>
    <row r="82" ht="27" customHeight="1" spans="1:13">
      <c r="A82" s="94" t="s">
        <v>133</v>
      </c>
      <c r="B82" s="97">
        <f t="shared" si="43"/>
        <v>920</v>
      </c>
      <c r="C82" s="95" t="s">
        <v>77</v>
      </c>
      <c r="D82" s="95" t="s">
        <v>72</v>
      </c>
      <c r="E82" s="95">
        <v>89</v>
      </c>
      <c r="F82" s="95">
        <v>0</v>
      </c>
      <c r="G82" s="95"/>
      <c r="H82" s="95"/>
      <c r="I82" s="95" t="s">
        <v>57</v>
      </c>
      <c r="J82" s="135"/>
      <c r="K82" s="108">
        <f t="shared" si="46"/>
        <v>1</v>
      </c>
      <c r="L82" s="108">
        <f t="shared" ref="L82" si="48">L83</f>
        <v>0</v>
      </c>
      <c r="M82" s="108">
        <f t="shared" si="40"/>
        <v>0</v>
      </c>
    </row>
    <row r="83" ht="38.25" customHeight="1" spans="1:13">
      <c r="A83" s="94" t="s">
        <v>134</v>
      </c>
      <c r="B83" s="97">
        <f t="shared" si="43"/>
        <v>920</v>
      </c>
      <c r="C83" s="95" t="s">
        <v>77</v>
      </c>
      <c r="D83" s="95" t="s">
        <v>72</v>
      </c>
      <c r="E83" s="95">
        <v>89</v>
      </c>
      <c r="F83" s="95">
        <v>1</v>
      </c>
      <c r="G83" s="95"/>
      <c r="H83" s="95"/>
      <c r="I83" s="95" t="s">
        <v>57</v>
      </c>
      <c r="J83" s="135"/>
      <c r="K83" s="108">
        <f t="shared" si="46"/>
        <v>1</v>
      </c>
      <c r="L83" s="108">
        <f t="shared" ref="L83" si="49">L84</f>
        <v>0</v>
      </c>
      <c r="M83" s="108">
        <f t="shared" si="40"/>
        <v>0</v>
      </c>
    </row>
    <row r="84" ht="24" spans="1:13">
      <c r="A84" s="94" t="s">
        <v>135</v>
      </c>
      <c r="B84" s="97">
        <f t="shared" si="43"/>
        <v>920</v>
      </c>
      <c r="C84" s="95" t="s">
        <v>77</v>
      </c>
      <c r="D84" s="95" t="s">
        <v>72</v>
      </c>
      <c r="E84" s="95">
        <v>89</v>
      </c>
      <c r="F84" s="95">
        <v>1</v>
      </c>
      <c r="G84" s="95" t="s">
        <v>85</v>
      </c>
      <c r="H84" s="95" t="s">
        <v>136</v>
      </c>
      <c r="I84" s="95" t="s">
        <v>57</v>
      </c>
      <c r="J84" s="135"/>
      <c r="K84" s="108">
        <f t="shared" si="46"/>
        <v>1</v>
      </c>
      <c r="L84" s="108">
        <f t="shared" ref="L84" si="50">L85</f>
        <v>0</v>
      </c>
      <c r="M84" s="108">
        <f t="shared" si="40"/>
        <v>0</v>
      </c>
    </row>
    <row r="85" ht="11.25" customHeight="1" spans="1:13">
      <c r="A85" s="94" t="s">
        <v>122</v>
      </c>
      <c r="B85" s="97">
        <f t="shared" si="43"/>
        <v>920</v>
      </c>
      <c r="C85" s="95" t="s">
        <v>77</v>
      </c>
      <c r="D85" s="95" t="s">
        <v>72</v>
      </c>
      <c r="E85" s="95">
        <v>89</v>
      </c>
      <c r="F85" s="95">
        <v>1</v>
      </c>
      <c r="G85" s="95" t="s">
        <v>85</v>
      </c>
      <c r="H85" s="95" t="s">
        <v>136</v>
      </c>
      <c r="I85" s="95" t="s">
        <v>137</v>
      </c>
      <c r="J85" s="135"/>
      <c r="K85" s="108">
        <f t="shared" si="46"/>
        <v>1</v>
      </c>
      <c r="L85" s="108">
        <f t="shared" ref="L85" si="51">L86</f>
        <v>0</v>
      </c>
      <c r="M85" s="108">
        <f t="shared" si="40"/>
        <v>0</v>
      </c>
    </row>
    <row r="86" hidden="1" spans="1:13">
      <c r="A86" s="133" t="s">
        <v>138</v>
      </c>
      <c r="B86" s="134">
        <f t="shared" si="43"/>
        <v>920</v>
      </c>
      <c r="C86" s="135" t="s">
        <v>77</v>
      </c>
      <c r="D86" s="135" t="s">
        <v>72</v>
      </c>
      <c r="E86" s="135">
        <v>89</v>
      </c>
      <c r="F86" s="135">
        <v>1</v>
      </c>
      <c r="G86" s="135" t="s">
        <v>85</v>
      </c>
      <c r="H86" s="135" t="s">
        <v>136</v>
      </c>
      <c r="I86" s="135">
        <v>870</v>
      </c>
      <c r="J86" s="135"/>
      <c r="K86" s="146">
        <f t="shared" si="46"/>
        <v>1</v>
      </c>
      <c r="L86" s="146">
        <f t="shared" ref="L86" si="52">L87</f>
        <v>0</v>
      </c>
      <c r="M86" s="146">
        <f t="shared" si="40"/>
        <v>0</v>
      </c>
    </row>
    <row r="87" hidden="1" spans="1:13">
      <c r="A87" s="136" t="s">
        <v>139</v>
      </c>
      <c r="B87" s="137">
        <f t="shared" si="43"/>
        <v>920</v>
      </c>
      <c r="C87" s="138" t="s">
        <v>77</v>
      </c>
      <c r="D87" s="138" t="s">
        <v>72</v>
      </c>
      <c r="E87" s="138">
        <v>89</v>
      </c>
      <c r="F87" s="138">
        <v>1</v>
      </c>
      <c r="G87" s="138" t="s">
        <v>85</v>
      </c>
      <c r="H87" s="138" t="s">
        <v>136</v>
      </c>
      <c r="I87" s="138">
        <v>870</v>
      </c>
      <c r="J87" s="138" t="s">
        <v>140</v>
      </c>
      <c r="K87" s="147">
        <v>1</v>
      </c>
      <c r="L87" s="147"/>
      <c r="M87" s="147">
        <f t="shared" si="40"/>
        <v>0</v>
      </c>
    </row>
    <row r="88" spans="1:13">
      <c r="A88" s="102" t="s">
        <v>141</v>
      </c>
      <c r="B88" s="102">
        <f t="shared" si="43"/>
        <v>920</v>
      </c>
      <c r="C88" s="93" t="s">
        <v>77</v>
      </c>
      <c r="D88" s="93" t="s">
        <v>142</v>
      </c>
      <c r="E88" s="93"/>
      <c r="F88" s="93"/>
      <c r="G88" s="93"/>
      <c r="H88" s="93"/>
      <c r="I88" s="93"/>
      <c r="J88" s="145"/>
      <c r="K88" s="107">
        <f t="shared" ref="K88:K94" si="53">K89</f>
        <v>1</v>
      </c>
      <c r="L88" s="107">
        <f t="shared" ref="L88" si="54">L89</f>
        <v>0</v>
      </c>
      <c r="M88" s="107">
        <f t="shared" si="40"/>
        <v>0</v>
      </c>
    </row>
    <row r="89" ht="72" spans="1:13">
      <c r="A89" s="97" t="s">
        <v>143</v>
      </c>
      <c r="B89" s="97">
        <f t="shared" si="43"/>
        <v>920</v>
      </c>
      <c r="C89" s="95" t="s">
        <v>77</v>
      </c>
      <c r="D89" s="95" t="s">
        <v>142</v>
      </c>
      <c r="E89" s="95" t="s">
        <v>77</v>
      </c>
      <c r="F89" s="95" t="s">
        <v>82</v>
      </c>
      <c r="G89" s="95"/>
      <c r="H89" s="95"/>
      <c r="I89" s="95"/>
      <c r="J89" s="135"/>
      <c r="K89" s="108">
        <f t="shared" si="53"/>
        <v>1</v>
      </c>
      <c r="L89" s="108">
        <f t="shared" ref="L89" si="55">L90</f>
        <v>0</v>
      </c>
      <c r="M89" s="108">
        <f t="shared" si="40"/>
        <v>0</v>
      </c>
    </row>
    <row r="90" ht="36" spans="1:13">
      <c r="A90" s="94" t="s">
        <v>144</v>
      </c>
      <c r="B90" s="97">
        <f t="shared" si="43"/>
        <v>920</v>
      </c>
      <c r="C90" s="95" t="s">
        <v>77</v>
      </c>
      <c r="D90" s="95" t="s">
        <v>142</v>
      </c>
      <c r="E90" s="95" t="s">
        <v>77</v>
      </c>
      <c r="F90" s="95" t="s">
        <v>82</v>
      </c>
      <c r="G90" s="95" t="s">
        <v>77</v>
      </c>
      <c r="H90" s="95"/>
      <c r="I90" s="95"/>
      <c r="J90" s="135"/>
      <c r="K90" s="108">
        <f t="shared" si="53"/>
        <v>1</v>
      </c>
      <c r="L90" s="108">
        <f t="shared" ref="L90" si="56">L91</f>
        <v>0</v>
      </c>
      <c r="M90" s="108">
        <f t="shared" si="40"/>
        <v>0</v>
      </c>
    </row>
    <row r="91" ht="24" spans="1:13">
      <c r="A91" s="94" t="s">
        <v>145</v>
      </c>
      <c r="B91" s="97">
        <f t="shared" si="43"/>
        <v>920</v>
      </c>
      <c r="C91" s="95" t="s">
        <v>77</v>
      </c>
      <c r="D91" s="95" t="s">
        <v>142</v>
      </c>
      <c r="E91" s="95" t="s">
        <v>77</v>
      </c>
      <c r="F91" s="95" t="s">
        <v>82</v>
      </c>
      <c r="G91" s="95" t="s">
        <v>77</v>
      </c>
      <c r="H91" s="95" t="s">
        <v>146</v>
      </c>
      <c r="I91" s="95"/>
      <c r="J91" s="135"/>
      <c r="K91" s="108">
        <f t="shared" si="53"/>
        <v>1</v>
      </c>
      <c r="L91" s="108">
        <f t="shared" ref="L91" si="57">L92</f>
        <v>0</v>
      </c>
      <c r="M91" s="108">
        <f t="shared" si="40"/>
        <v>0</v>
      </c>
    </row>
    <row r="92" ht="24" spans="1:13">
      <c r="A92" s="94" t="s">
        <v>107</v>
      </c>
      <c r="B92" s="97">
        <f t="shared" si="43"/>
        <v>920</v>
      </c>
      <c r="C92" s="95" t="s">
        <v>77</v>
      </c>
      <c r="D92" s="95" t="s">
        <v>142</v>
      </c>
      <c r="E92" s="95" t="s">
        <v>77</v>
      </c>
      <c r="F92" s="95" t="s">
        <v>82</v>
      </c>
      <c r="G92" s="95" t="s">
        <v>77</v>
      </c>
      <c r="H92" s="95" t="s">
        <v>146</v>
      </c>
      <c r="I92" s="95" t="s">
        <v>140</v>
      </c>
      <c r="J92" s="135"/>
      <c r="K92" s="108">
        <f t="shared" si="53"/>
        <v>1</v>
      </c>
      <c r="L92" s="108">
        <f t="shared" ref="L92" si="58">L93</f>
        <v>0</v>
      </c>
      <c r="M92" s="108">
        <f t="shared" si="40"/>
        <v>0</v>
      </c>
    </row>
    <row r="93" ht="36" spans="1:13">
      <c r="A93" s="94" t="s">
        <v>108</v>
      </c>
      <c r="B93" s="97">
        <f t="shared" si="43"/>
        <v>920</v>
      </c>
      <c r="C93" s="95" t="s">
        <v>77</v>
      </c>
      <c r="D93" s="95" t="s">
        <v>142</v>
      </c>
      <c r="E93" s="95" t="s">
        <v>77</v>
      </c>
      <c r="F93" s="95" t="s">
        <v>82</v>
      </c>
      <c r="G93" s="95" t="s">
        <v>77</v>
      </c>
      <c r="H93" s="95" t="s">
        <v>146</v>
      </c>
      <c r="I93" s="95" t="s">
        <v>147</v>
      </c>
      <c r="J93" s="135"/>
      <c r="K93" s="108">
        <f t="shared" si="53"/>
        <v>1</v>
      </c>
      <c r="L93" s="108">
        <f t="shared" ref="L93:L94" si="59">L94</f>
        <v>0</v>
      </c>
      <c r="M93" s="108">
        <f t="shared" si="40"/>
        <v>0</v>
      </c>
    </row>
    <row r="94" hidden="1" spans="1:13">
      <c r="A94" s="133" t="s">
        <v>109</v>
      </c>
      <c r="B94" s="134">
        <f t="shared" si="43"/>
        <v>920</v>
      </c>
      <c r="C94" s="135" t="s">
        <v>77</v>
      </c>
      <c r="D94" s="135" t="s">
        <v>142</v>
      </c>
      <c r="E94" s="135" t="s">
        <v>77</v>
      </c>
      <c r="F94" s="135" t="s">
        <v>82</v>
      </c>
      <c r="G94" s="135" t="s">
        <v>77</v>
      </c>
      <c r="H94" s="135" t="s">
        <v>146</v>
      </c>
      <c r="I94" s="135">
        <v>244</v>
      </c>
      <c r="J94" s="135"/>
      <c r="K94" s="146">
        <f t="shared" si="53"/>
        <v>1</v>
      </c>
      <c r="L94" s="146">
        <f t="shared" si="59"/>
        <v>0</v>
      </c>
      <c r="M94" s="146">
        <f t="shared" si="40"/>
        <v>0</v>
      </c>
    </row>
    <row r="95" hidden="1" spans="1:13">
      <c r="A95" s="136" t="s">
        <v>148</v>
      </c>
      <c r="B95" s="137">
        <f t="shared" si="43"/>
        <v>920</v>
      </c>
      <c r="C95" s="138" t="s">
        <v>77</v>
      </c>
      <c r="D95" s="138">
        <v>13</v>
      </c>
      <c r="E95" s="138" t="s">
        <v>77</v>
      </c>
      <c r="F95" s="138">
        <v>0</v>
      </c>
      <c r="G95" s="138" t="s">
        <v>77</v>
      </c>
      <c r="H95" s="138" t="s">
        <v>146</v>
      </c>
      <c r="I95" s="138" t="s">
        <v>149</v>
      </c>
      <c r="J95" s="138" t="s">
        <v>150</v>
      </c>
      <c r="K95" s="147">
        <v>1</v>
      </c>
      <c r="L95" s="147"/>
      <c r="M95" s="147">
        <f t="shared" si="40"/>
        <v>0</v>
      </c>
    </row>
    <row r="96" spans="1:13">
      <c r="A96" s="110" t="s">
        <v>151</v>
      </c>
      <c r="B96" s="102">
        <f t="shared" si="43"/>
        <v>920</v>
      </c>
      <c r="C96" s="93" t="s">
        <v>79</v>
      </c>
      <c r="D96" s="93"/>
      <c r="E96" s="93"/>
      <c r="F96" s="93"/>
      <c r="G96" s="93"/>
      <c r="H96" s="93"/>
      <c r="I96" s="93"/>
      <c r="J96" s="145"/>
      <c r="K96" s="107">
        <f>K97</f>
        <v>131.9</v>
      </c>
      <c r="L96" s="107">
        <f t="shared" ref="L96" si="60">L97</f>
        <v>60.1</v>
      </c>
      <c r="M96" s="107">
        <f t="shared" si="40"/>
        <v>45.5648218347233</v>
      </c>
    </row>
    <row r="97" ht="24" spans="1:13">
      <c r="A97" s="110" t="s">
        <v>152</v>
      </c>
      <c r="B97" s="102">
        <f t="shared" si="43"/>
        <v>920</v>
      </c>
      <c r="C97" s="93" t="s">
        <v>79</v>
      </c>
      <c r="D97" s="93" t="s">
        <v>153</v>
      </c>
      <c r="E97" s="93"/>
      <c r="F97" s="93"/>
      <c r="G97" s="93"/>
      <c r="H97" s="93"/>
      <c r="I97" s="93"/>
      <c r="J97" s="145"/>
      <c r="K97" s="107">
        <f>K98</f>
        <v>131.9</v>
      </c>
      <c r="L97" s="107">
        <f t="shared" ref="L97" si="61">L98</f>
        <v>60.1</v>
      </c>
      <c r="M97" s="107">
        <f t="shared" si="40"/>
        <v>45.5648218347233</v>
      </c>
    </row>
    <row r="98" ht="25.5" customHeight="1" spans="1:13">
      <c r="A98" s="94" t="s">
        <v>133</v>
      </c>
      <c r="B98" s="97">
        <f t="shared" si="43"/>
        <v>920</v>
      </c>
      <c r="C98" s="95" t="s">
        <v>79</v>
      </c>
      <c r="D98" s="95" t="s">
        <v>153</v>
      </c>
      <c r="E98" s="95" t="s">
        <v>154</v>
      </c>
      <c r="F98" s="95" t="s">
        <v>82</v>
      </c>
      <c r="G98" s="95"/>
      <c r="H98" s="95"/>
      <c r="I98" s="95"/>
      <c r="J98" s="135"/>
      <c r="K98" s="108">
        <f>K99</f>
        <v>131.9</v>
      </c>
      <c r="L98" s="108">
        <f t="shared" ref="L98" si="62">L99</f>
        <v>60.1</v>
      </c>
      <c r="M98" s="108">
        <f t="shared" si="40"/>
        <v>45.5648218347233</v>
      </c>
    </row>
    <row r="99" ht="38.25" customHeight="1" spans="1:13">
      <c r="A99" s="94" t="s">
        <v>134</v>
      </c>
      <c r="B99" s="97">
        <f t="shared" si="43"/>
        <v>920</v>
      </c>
      <c r="C99" s="95" t="s">
        <v>79</v>
      </c>
      <c r="D99" s="95" t="s">
        <v>153</v>
      </c>
      <c r="E99" s="95" t="s">
        <v>154</v>
      </c>
      <c r="F99" s="95" t="s">
        <v>65</v>
      </c>
      <c r="G99" s="95"/>
      <c r="H99" s="95"/>
      <c r="I99" s="95"/>
      <c r="J99" s="135"/>
      <c r="K99" s="108">
        <f>K100</f>
        <v>131.9</v>
      </c>
      <c r="L99" s="108">
        <f t="shared" ref="L99" si="63">L100</f>
        <v>60.1</v>
      </c>
      <c r="M99" s="108">
        <f t="shared" si="40"/>
        <v>45.5648218347233</v>
      </c>
    </row>
    <row r="100" ht="60" spans="1:13">
      <c r="A100" s="94" t="s">
        <v>155</v>
      </c>
      <c r="B100" s="97">
        <f t="shared" si="43"/>
        <v>920</v>
      </c>
      <c r="C100" s="95" t="s">
        <v>79</v>
      </c>
      <c r="D100" s="95" t="s">
        <v>153</v>
      </c>
      <c r="E100" s="95" t="s">
        <v>154</v>
      </c>
      <c r="F100" s="95" t="s">
        <v>65</v>
      </c>
      <c r="G100" s="95" t="s">
        <v>85</v>
      </c>
      <c r="H100" s="95" t="s">
        <v>156</v>
      </c>
      <c r="I100" s="95"/>
      <c r="J100" s="135"/>
      <c r="K100" s="108">
        <f>K101+K109</f>
        <v>131.9</v>
      </c>
      <c r="L100" s="108">
        <f t="shared" ref="L100" si="64">L101+L109</f>
        <v>60.1</v>
      </c>
      <c r="M100" s="108">
        <f t="shared" si="40"/>
        <v>45.5648218347233</v>
      </c>
    </row>
    <row r="101" ht="72" spans="1:13">
      <c r="A101" s="94" t="s">
        <v>86</v>
      </c>
      <c r="B101" s="97">
        <f t="shared" si="43"/>
        <v>920</v>
      </c>
      <c r="C101" s="95" t="s">
        <v>79</v>
      </c>
      <c r="D101" s="95" t="s">
        <v>153</v>
      </c>
      <c r="E101" s="95" t="s">
        <v>154</v>
      </c>
      <c r="F101" s="95" t="s">
        <v>65</v>
      </c>
      <c r="G101" s="95" t="s">
        <v>85</v>
      </c>
      <c r="H101" s="95" t="s">
        <v>156</v>
      </c>
      <c r="I101" s="95">
        <v>100</v>
      </c>
      <c r="J101" s="135"/>
      <c r="K101" s="108">
        <f>K102</f>
        <v>127.5</v>
      </c>
      <c r="L101" s="108">
        <f t="shared" ref="L101" si="65">L102</f>
        <v>60.1</v>
      </c>
      <c r="M101" s="108">
        <f t="shared" si="40"/>
        <v>47.1372549019608</v>
      </c>
    </row>
    <row r="102" ht="36" spans="1:13">
      <c r="A102" s="94" t="s">
        <v>87</v>
      </c>
      <c r="B102" s="97">
        <f t="shared" si="43"/>
        <v>920</v>
      </c>
      <c r="C102" s="95" t="s">
        <v>79</v>
      </c>
      <c r="D102" s="95" t="s">
        <v>153</v>
      </c>
      <c r="E102" s="95" t="s">
        <v>154</v>
      </c>
      <c r="F102" s="95" t="s">
        <v>65</v>
      </c>
      <c r="G102" s="95" t="s">
        <v>85</v>
      </c>
      <c r="H102" s="95" t="s">
        <v>156</v>
      </c>
      <c r="I102" s="95">
        <v>120</v>
      </c>
      <c r="J102" s="135"/>
      <c r="K102" s="108">
        <f>K103+K107+K105</f>
        <v>127.5</v>
      </c>
      <c r="L102" s="108">
        <f>L103+L107+L105</f>
        <v>60.1</v>
      </c>
      <c r="M102" s="108">
        <f t="shared" si="40"/>
        <v>47.1372549019608</v>
      </c>
    </row>
    <row r="103" ht="32.25" hidden="1" customHeight="1" spans="1:13">
      <c r="A103" s="133" t="s">
        <v>88</v>
      </c>
      <c r="B103" s="134">
        <f t="shared" si="43"/>
        <v>920</v>
      </c>
      <c r="C103" s="135" t="s">
        <v>79</v>
      </c>
      <c r="D103" s="135" t="s">
        <v>153</v>
      </c>
      <c r="E103" s="135" t="s">
        <v>154</v>
      </c>
      <c r="F103" s="135" t="s">
        <v>65</v>
      </c>
      <c r="G103" s="135" t="s">
        <v>85</v>
      </c>
      <c r="H103" s="135" t="s">
        <v>156</v>
      </c>
      <c r="I103" s="135">
        <v>121</v>
      </c>
      <c r="J103" s="135"/>
      <c r="K103" s="146">
        <f>K104</f>
        <v>97.9</v>
      </c>
      <c r="L103" s="146">
        <f t="shared" ref="L103:L105" si="66">L104</f>
        <v>46.2</v>
      </c>
      <c r="M103" s="146">
        <f t="shared" si="40"/>
        <v>47.1910112359551</v>
      </c>
    </row>
    <row r="104" hidden="1" spans="1:13">
      <c r="A104" s="136" t="s">
        <v>89</v>
      </c>
      <c r="B104" s="137">
        <f t="shared" si="43"/>
        <v>920</v>
      </c>
      <c r="C104" s="138" t="s">
        <v>79</v>
      </c>
      <c r="D104" s="138" t="s">
        <v>153</v>
      </c>
      <c r="E104" s="138" t="s">
        <v>154</v>
      </c>
      <c r="F104" s="138" t="s">
        <v>65</v>
      </c>
      <c r="G104" s="138" t="s">
        <v>85</v>
      </c>
      <c r="H104" s="138" t="s">
        <v>156</v>
      </c>
      <c r="I104" s="138">
        <v>121</v>
      </c>
      <c r="J104" s="138">
        <v>211</v>
      </c>
      <c r="K104" s="147">
        <v>97.9</v>
      </c>
      <c r="L104" s="147">
        <v>46.2</v>
      </c>
      <c r="M104" s="147">
        <f t="shared" si="40"/>
        <v>47.1910112359551</v>
      </c>
    </row>
    <row r="105" customFormat="1" ht="48" hidden="1" spans="1:13">
      <c r="A105" s="133" t="s">
        <v>105</v>
      </c>
      <c r="B105" s="134">
        <f t="shared" si="43"/>
        <v>920</v>
      </c>
      <c r="C105" s="135" t="s">
        <v>79</v>
      </c>
      <c r="D105" s="135" t="s">
        <v>153</v>
      </c>
      <c r="E105" s="135" t="s">
        <v>154</v>
      </c>
      <c r="F105" s="135" t="s">
        <v>65</v>
      </c>
      <c r="G105" s="135" t="s">
        <v>85</v>
      </c>
      <c r="H105" s="135" t="s">
        <v>156</v>
      </c>
      <c r="I105" s="135" t="s">
        <v>157</v>
      </c>
      <c r="J105" s="135"/>
      <c r="K105" s="146">
        <f>K106</f>
        <v>0</v>
      </c>
      <c r="L105" s="146">
        <f t="shared" si="66"/>
        <v>0</v>
      </c>
      <c r="M105" s="146" t="e">
        <f t="shared" ref="M105:M106" si="67">L105/K105*100</f>
        <v>#DIV/0!</v>
      </c>
    </row>
    <row r="106" customFormat="1" ht="24" hidden="1" spans="1:13">
      <c r="A106" s="136" t="s">
        <v>106</v>
      </c>
      <c r="B106" s="137">
        <f t="shared" si="43"/>
        <v>920</v>
      </c>
      <c r="C106" s="138" t="s">
        <v>79</v>
      </c>
      <c r="D106" s="138" t="s">
        <v>153</v>
      </c>
      <c r="E106" s="138" t="s">
        <v>154</v>
      </c>
      <c r="F106" s="138" t="s">
        <v>65</v>
      </c>
      <c r="G106" s="138" t="s">
        <v>85</v>
      </c>
      <c r="H106" s="138" t="s">
        <v>156</v>
      </c>
      <c r="I106" s="138" t="s">
        <v>157</v>
      </c>
      <c r="J106" s="138">
        <v>211</v>
      </c>
      <c r="K106" s="147">
        <v>0</v>
      </c>
      <c r="L106" s="147">
        <v>0</v>
      </c>
      <c r="M106" s="147" t="e">
        <f t="shared" si="67"/>
        <v>#DIV/0!</v>
      </c>
    </row>
    <row r="107" ht="60" hidden="1" spans="1:13">
      <c r="A107" s="133" t="s">
        <v>90</v>
      </c>
      <c r="B107" s="134">
        <f t="shared" si="43"/>
        <v>920</v>
      </c>
      <c r="C107" s="135" t="s">
        <v>79</v>
      </c>
      <c r="D107" s="135" t="s">
        <v>153</v>
      </c>
      <c r="E107" s="135" t="s">
        <v>154</v>
      </c>
      <c r="F107" s="135" t="s">
        <v>65</v>
      </c>
      <c r="G107" s="135" t="s">
        <v>85</v>
      </c>
      <c r="H107" s="135" t="s">
        <v>156</v>
      </c>
      <c r="I107" s="135">
        <v>129</v>
      </c>
      <c r="J107" s="135"/>
      <c r="K107" s="146">
        <f>K108</f>
        <v>29.6</v>
      </c>
      <c r="L107" s="146">
        <f t="shared" ref="L107" si="68">L108</f>
        <v>13.9</v>
      </c>
      <c r="M107" s="146">
        <f t="shared" si="40"/>
        <v>46.9594594594595</v>
      </c>
    </row>
    <row r="108" hidden="1" spans="1:13">
      <c r="A108" s="136" t="s">
        <v>91</v>
      </c>
      <c r="B108" s="137">
        <f t="shared" si="43"/>
        <v>920</v>
      </c>
      <c r="C108" s="138" t="s">
        <v>79</v>
      </c>
      <c r="D108" s="138" t="s">
        <v>153</v>
      </c>
      <c r="E108" s="138" t="s">
        <v>154</v>
      </c>
      <c r="F108" s="138" t="s">
        <v>65</v>
      </c>
      <c r="G108" s="138" t="s">
        <v>85</v>
      </c>
      <c r="H108" s="138" t="s">
        <v>156</v>
      </c>
      <c r="I108" s="138">
        <v>129</v>
      </c>
      <c r="J108" s="138">
        <v>213</v>
      </c>
      <c r="K108" s="147">
        <v>29.6</v>
      </c>
      <c r="L108" s="147">
        <v>13.9</v>
      </c>
      <c r="M108" s="147">
        <f t="shared" si="40"/>
        <v>46.9594594594595</v>
      </c>
    </row>
    <row r="109" ht="24" spans="1:13">
      <c r="A109" s="94" t="s">
        <v>107</v>
      </c>
      <c r="B109" s="97">
        <f t="shared" si="43"/>
        <v>920</v>
      </c>
      <c r="C109" s="95" t="s">
        <v>79</v>
      </c>
      <c r="D109" s="95" t="s">
        <v>153</v>
      </c>
      <c r="E109" s="95" t="s">
        <v>154</v>
      </c>
      <c r="F109" s="95" t="s">
        <v>65</v>
      </c>
      <c r="G109" s="95" t="s">
        <v>85</v>
      </c>
      <c r="H109" s="95" t="s">
        <v>156</v>
      </c>
      <c r="I109" s="95">
        <v>200</v>
      </c>
      <c r="J109" s="135"/>
      <c r="K109" s="108">
        <f>K110</f>
        <v>4.4</v>
      </c>
      <c r="L109" s="108">
        <f t="shared" ref="L109" si="69">L110</f>
        <v>0</v>
      </c>
      <c r="M109" s="108">
        <f t="shared" si="40"/>
        <v>0</v>
      </c>
    </row>
    <row r="110" ht="34.5" customHeight="1" spans="1:13">
      <c r="A110" s="94" t="s">
        <v>108</v>
      </c>
      <c r="B110" s="97">
        <f t="shared" si="43"/>
        <v>920</v>
      </c>
      <c r="C110" s="95" t="s">
        <v>79</v>
      </c>
      <c r="D110" s="95" t="s">
        <v>153</v>
      </c>
      <c r="E110" s="95" t="s">
        <v>154</v>
      </c>
      <c r="F110" s="95" t="s">
        <v>65</v>
      </c>
      <c r="G110" s="95" t="s">
        <v>85</v>
      </c>
      <c r="H110" s="95" t="s">
        <v>156</v>
      </c>
      <c r="I110" s="95">
        <v>240</v>
      </c>
      <c r="J110" s="135"/>
      <c r="K110" s="108">
        <f>K111</f>
        <v>4.4</v>
      </c>
      <c r="L110" s="108">
        <f t="shared" ref="L110" si="70">L111</f>
        <v>0</v>
      </c>
      <c r="M110" s="108">
        <f t="shared" si="40"/>
        <v>0</v>
      </c>
    </row>
    <row r="111" hidden="1" spans="1:13">
      <c r="A111" s="133" t="s">
        <v>109</v>
      </c>
      <c r="B111" s="134">
        <f t="shared" si="43"/>
        <v>920</v>
      </c>
      <c r="C111" s="135" t="s">
        <v>79</v>
      </c>
      <c r="D111" s="135" t="s">
        <v>153</v>
      </c>
      <c r="E111" s="135" t="s">
        <v>154</v>
      </c>
      <c r="F111" s="135" t="s">
        <v>65</v>
      </c>
      <c r="G111" s="135" t="s">
        <v>85</v>
      </c>
      <c r="H111" s="135" t="s">
        <v>156</v>
      </c>
      <c r="I111" s="135">
        <v>244</v>
      </c>
      <c r="J111" s="135"/>
      <c r="K111" s="146">
        <f>K112+K113+K114</f>
        <v>4.4</v>
      </c>
      <c r="L111" s="146">
        <f t="shared" ref="L111" si="71">L112+L113+L114</f>
        <v>0</v>
      </c>
      <c r="M111" s="146">
        <f t="shared" si="40"/>
        <v>0</v>
      </c>
    </row>
    <row r="112" hidden="1" spans="1:13">
      <c r="A112" s="136" t="s">
        <v>158</v>
      </c>
      <c r="B112" s="137">
        <f t="shared" si="43"/>
        <v>920</v>
      </c>
      <c r="C112" s="138" t="s">
        <v>79</v>
      </c>
      <c r="D112" s="138" t="s">
        <v>153</v>
      </c>
      <c r="E112" s="138" t="s">
        <v>154</v>
      </c>
      <c r="F112" s="138" t="s">
        <v>65</v>
      </c>
      <c r="G112" s="138" t="s">
        <v>85</v>
      </c>
      <c r="H112" s="138" t="s">
        <v>156</v>
      </c>
      <c r="I112" s="138">
        <v>244</v>
      </c>
      <c r="J112" s="138">
        <v>222</v>
      </c>
      <c r="K112" s="147">
        <v>1</v>
      </c>
      <c r="L112" s="147"/>
      <c r="M112" s="147">
        <f t="shared" si="40"/>
        <v>0</v>
      </c>
    </row>
    <row r="113" hidden="1" spans="1:13">
      <c r="A113" s="136" t="s">
        <v>116</v>
      </c>
      <c r="B113" s="137">
        <f t="shared" si="43"/>
        <v>920</v>
      </c>
      <c r="C113" s="138" t="s">
        <v>79</v>
      </c>
      <c r="D113" s="138" t="s">
        <v>153</v>
      </c>
      <c r="E113" s="138" t="s">
        <v>154</v>
      </c>
      <c r="F113" s="138" t="s">
        <v>65</v>
      </c>
      <c r="G113" s="138" t="s">
        <v>85</v>
      </c>
      <c r="H113" s="138" t="s">
        <v>156</v>
      </c>
      <c r="I113" s="138">
        <v>244</v>
      </c>
      <c r="J113" s="138">
        <v>310</v>
      </c>
      <c r="K113" s="147"/>
      <c r="L113" s="147"/>
      <c r="M113" s="147" t="e">
        <f t="shared" si="40"/>
        <v>#DIV/0!</v>
      </c>
    </row>
    <row r="114" ht="24" hidden="1" spans="1:13">
      <c r="A114" s="136" t="s">
        <v>117</v>
      </c>
      <c r="B114" s="137">
        <f t="shared" si="43"/>
        <v>920</v>
      </c>
      <c r="C114" s="138" t="s">
        <v>79</v>
      </c>
      <c r="D114" s="138" t="s">
        <v>153</v>
      </c>
      <c r="E114" s="138" t="s">
        <v>154</v>
      </c>
      <c r="F114" s="138" t="s">
        <v>65</v>
      </c>
      <c r="G114" s="138" t="s">
        <v>85</v>
      </c>
      <c r="H114" s="138" t="s">
        <v>156</v>
      </c>
      <c r="I114" s="138">
        <v>244</v>
      </c>
      <c r="J114" s="138" t="s">
        <v>118</v>
      </c>
      <c r="K114" s="147">
        <v>3.4</v>
      </c>
      <c r="L114" s="147">
        <v>0</v>
      </c>
      <c r="M114" s="147">
        <f t="shared" si="40"/>
        <v>0</v>
      </c>
    </row>
    <row r="115" spans="1:13">
      <c r="A115" s="110" t="s">
        <v>159</v>
      </c>
      <c r="B115" s="102">
        <f t="shared" si="43"/>
        <v>920</v>
      </c>
      <c r="C115" s="93" t="s">
        <v>100</v>
      </c>
      <c r="D115" s="93"/>
      <c r="E115" s="93"/>
      <c r="F115" s="93"/>
      <c r="G115" s="93"/>
      <c r="H115" s="93"/>
      <c r="I115" s="93"/>
      <c r="J115" s="145"/>
      <c r="K115" s="107">
        <f t="shared" ref="K115:K122" si="72">K116</f>
        <v>310.2</v>
      </c>
      <c r="L115" s="107">
        <f t="shared" ref="L115" si="73">L116</f>
        <v>200.6</v>
      </c>
      <c r="M115" s="107">
        <f t="shared" si="40"/>
        <v>64.6679561573179</v>
      </c>
    </row>
    <row r="116" ht="13.5" customHeight="1" spans="1:13">
      <c r="A116" s="110" t="s">
        <v>160</v>
      </c>
      <c r="B116" s="102">
        <f t="shared" si="43"/>
        <v>920</v>
      </c>
      <c r="C116" s="93" t="s">
        <v>100</v>
      </c>
      <c r="D116" s="93" t="s">
        <v>161</v>
      </c>
      <c r="E116" s="93"/>
      <c r="F116" s="93"/>
      <c r="G116" s="93"/>
      <c r="H116" s="93"/>
      <c r="I116" s="93"/>
      <c r="J116" s="145"/>
      <c r="K116" s="107">
        <f t="shared" si="72"/>
        <v>310.2</v>
      </c>
      <c r="L116" s="107">
        <f t="shared" ref="L116:L117" si="74">L117</f>
        <v>200.6</v>
      </c>
      <c r="M116" s="107">
        <f t="shared" si="40"/>
        <v>64.6679561573179</v>
      </c>
    </row>
    <row r="117" ht="26.25" customHeight="1" spans="1:13">
      <c r="A117" s="94" t="s">
        <v>133</v>
      </c>
      <c r="B117" s="97">
        <f t="shared" si="43"/>
        <v>920</v>
      </c>
      <c r="C117" s="95" t="s">
        <v>100</v>
      </c>
      <c r="D117" s="95" t="s">
        <v>161</v>
      </c>
      <c r="E117" s="95" t="s">
        <v>154</v>
      </c>
      <c r="F117" s="95" t="s">
        <v>82</v>
      </c>
      <c r="G117" s="95"/>
      <c r="H117" s="95"/>
      <c r="I117" s="95"/>
      <c r="J117" s="135"/>
      <c r="K117" s="108">
        <f t="shared" si="72"/>
        <v>310.2</v>
      </c>
      <c r="L117" s="108">
        <f t="shared" si="74"/>
        <v>200.6</v>
      </c>
      <c r="M117" s="108">
        <f t="shared" si="40"/>
        <v>64.6679561573179</v>
      </c>
    </row>
    <row r="118" ht="36" customHeight="1" spans="1:13">
      <c r="A118" s="94" t="s">
        <v>134</v>
      </c>
      <c r="B118" s="97">
        <f t="shared" si="43"/>
        <v>920</v>
      </c>
      <c r="C118" s="95" t="s">
        <v>100</v>
      </c>
      <c r="D118" s="95" t="s">
        <v>161</v>
      </c>
      <c r="E118" s="95" t="s">
        <v>154</v>
      </c>
      <c r="F118" s="95" t="s">
        <v>65</v>
      </c>
      <c r="G118" s="95"/>
      <c r="H118" s="95"/>
      <c r="I118" s="95"/>
      <c r="J118" s="135"/>
      <c r="K118" s="108">
        <f t="shared" si="72"/>
        <v>310.2</v>
      </c>
      <c r="L118" s="108">
        <f t="shared" ref="L118" si="75">L119</f>
        <v>200.6</v>
      </c>
      <c r="M118" s="108">
        <f t="shared" si="40"/>
        <v>64.6679561573179</v>
      </c>
    </row>
    <row r="119" ht="230.25" customHeight="1" spans="1:13">
      <c r="A119" s="97" t="s">
        <v>162</v>
      </c>
      <c r="B119" s="97">
        <f t="shared" si="43"/>
        <v>920</v>
      </c>
      <c r="C119" s="95" t="s">
        <v>100</v>
      </c>
      <c r="D119" s="95" t="s">
        <v>161</v>
      </c>
      <c r="E119" s="95" t="s">
        <v>154</v>
      </c>
      <c r="F119" s="95" t="s">
        <v>65</v>
      </c>
      <c r="G119" s="95" t="s">
        <v>85</v>
      </c>
      <c r="H119" s="95" t="s">
        <v>163</v>
      </c>
      <c r="I119" s="95"/>
      <c r="J119" s="135"/>
      <c r="K119" s="108">
        <f t="shared" si="72"/>
        <v>310.2</v>
      </c>
      <c r="L119" s="108">
        <f t="shared" ref="L119" si="76">L120</f>
        <v>200.6</v>
      </c>
      <c r="M119" s="108">
        <f t="shared" si="40"/>
        <v>64.6679561573179</v>
      </c>
    </row>
    <row r="120" ht="24" spans="1:13">
      <c r="A120" s="94" t="s">
        <v>107</v>
      </c>
      <c r="B120" s="97">
        <f t="shared" si="43"/>
        <v>920</v>
      </c>
      <c r="C120" s="95" t="s">
        <v>100</v>
      </c>
      <c r="D120" s="95" t="s">
        <v>161</v>
      </c>
      <c r="E120" s="95" t="s">
        <v>154</v>
      </c>
      <c r="F120" s="95" t="s">
        <v>65</v>
      </c>
      <c r="G120" s="95" t="s">
        <v>85</v>
      </c>
      <c r="H120" s="95" t="s">
        <v>163</v>
      </c>
      <c r="I120" s="95">
        <v>200</v>
      </c>
      <c r="J120" s="135"/>
      <c r="K120" s="108">
        <f t="shared" si="72"/>
        <v>310.2</v>
      </c>
      <c r="L120" s="108">
        <f t="shared" ref="L120" si="77">L121</f>
        <v>200.6</v>
      </c>
      <c r="M120" s="108">
        <f t="shared" si="40"/>
        <v>64.6679561573179</v>
      </c>
    </row>
    <row r="121" ht="36" spans="1:13">
      <c r="A121" s="94" t="s">
        <v>108</v>
      </c>
      <c r="B121" s="97">
        <f t="shared" si="43"/>
        <v>920</v>
      </c>
      <c r="C121" s="95" t="s">
        <v>100</v>
      </c>
      <c r="D121" s="95" t="s">
        <v>161</v>
      </c>
      <c r="E121" s="95" t="s">
        <v>154</v>
      </c>
      <c r="F121" s="95" t="s">
        <v>65</v>
      </c>
      <c r="G121" s="95" t="s">
        <v>85</v>
      </c>
      <c r="H121" s="95" t="s">
        <v>163</v>
      </c>
      <c r="I121" s="95">
        <v>240</v>
      </c>
      <c r="J121" s="135"/>
      <c r="K121" s="108">
        <f t="shared" si="72"/>
        <v>310.2</v>
      </c>
      <c r="L121" s="108">
        <f t="shared" ref="L121" si="78">L122</f>
        <v>200.6</v>
      </c>
      <c r="M121" s="108">
        <f t="shared" si="40"/>
        <v>64.6679561573179</v>
      </c>
    </row>
    <row r="122" hidden="1" spans="1:13">
      <c r="A122" s="133" t="s">
        <v>109</v>
      </c>
      <c r="B122" s="134">
        <f t="shared" si="43"/>
        <v>920</v>
      </c>
      <c r="C122" s="135" t="s">
        <v>100</v>
      </c>
      <c r="D122" s="135" t="s">
        <v>161</v>
      </c>
      <c r="E122" s="135" t="s">
        <v>154</v>
      </c>
      <c r="F122" s="135" t="s">
        <v>65</v>
      </c>
      <c r="G122" s="135" t="s">
        <v>85</v>
      </c>
      <c r="H122" s="135" t="s">
        <v>163</v>
      </c>
      <c r="I122" s="135">
        <v>244</v>
      </c>
      <c r="J122" s="135"/>
      <c r="K122" s="146">
        <f t="shared" si="72"/>
        <v>310.2</v>
      </c>
      <c r="L122" s="146">
        <f t="shared" ref="L122" si="79">L123</f>
        <v>200.6</v>
      </c>
      <c r="M122" s="146">
        <f t="shared" si="40"/>
        <v>64.6679561573179</v>
      </c>
    </row>
    <row r="123" hidden="1" spans="1:13">
      <c r="A123" s="136" t="s">
        <v>148</v>
      </c>
      <c r="B123" s="137">
        <f t="shared" si="43"/>
        <v>920</v>
      </c>
      <c r="C123" s="138" t="s">
        <v>100</v>
      </c>
      <c r="D123" s="138" t="s">
        <v>161</v>
      </c>
      <c r="E123" s="138" t="s">
        <v>154</v>
      </c>
      <c r="F123" s="138" t="s">
        <v>65</v>
      </c>
      <c r="G123" s="138" t="s">
        <v>85</v>
      </c>
      <c r="H123" s="138" t="s">
        <v>163</v>
      </c>
      <c r="I123" s="138">
        <v>244</v>
      </c>
      <c r="J123" s="138">
        <v>226</v>
      </c>
      <c r="K123" s="147">
        <v>310.2</v>
      </c>
      <c r="L123" s="147">
        <v>200.6</v>
      </c>
      <c r="M123" s="147">
        <f t="shared" si="40"/>
        <v>64.6679561573179</v>
      </c>
    </row>
    <row r="124" spans="1:13">
      <c r="A124" s="110" t="s">
        <v>164</v>
      </c>
      <c r="B124" s="102">
        <f t="shared" si="43"/>
        <v>920</v>
      </c>
      <c r="C124" s="93" t="s">
        <v>165</v>
      </c>
      <c r="D124" s="93"/>
      <c r="E124" s="93"/>
      <c r="F124" s="93"/>
      <c r="G124" s="93"/>
      <c r="H124" s="93"/>
      <c r="I124" s="93"/>
      <c r="J124" s="145"/>
      <c r="K124" s="107">
        <f>K125</f>
        <v>279</v>
      </c>
      <c r="L124" s="107">
        <f t="shared" ref="L124" si="80">L125</f>
        <v>80.3</v>
      </c>
      <c r="M124" s="107">
        <f t="shared" si="40"/>
        <v>28.7813620071685</v>
      </c>
    </row>
    <row r="125" spans="1:13">
      <c r="A125" s="110" t="s">
        <v>166</v>
      </c>
      <c r="B125" s="102">
        <f t="shared" si="43"/>
        <v>920</v>
      </c>
      <c r="C125" s="93" t="s">
        <v>165</v>
      </c>
      <c r="D125" s="93" t="s">
        <v>153</v>
      </c>
      <c r="E125" s="93"/>
      <c r="F125" s="93"/>
      <c r="G125" s="93"/>
      <c r="H125" s="93" t="s">
        <v>57</v>
      </c>
      <c r="I125" s="93" t="s">
        <v>57</v>
      </c>
      <c r="J125" s="145"/>
      <c r="K125" s="107">
        <f>K134+K171+K126</f>
        <v>279</v>
      </c>
      <c r="L125" s="107">
        <f>L134+L171+L126</f>
        <v>80.3</v>
      </c>
      <c r="M125" s="107">
        <f t="shared" si="40"/>
        <v>28.7813620071685</v>
      </c>
    </row>
    <row r="126" customFormat="1" ht="75.75" hidden="1" customHeight="1" spans="1:13">
      <c r="A126" s="99" t="s">
        <v>167</v>
      </c>
      <c r="B126" s="97">
        <f t="shared" si="43"/>
        <v>920</v>
      </c>
      <c r="C126" s="95" t="s">
        <v>165</v>
      </c>
      <c r="D126" s="95" t="s">
        <v>153</v>
      </c>
      <c r="E126" s="95" t="s">
        <v>168</v>
      </c>
      <c r="F126" s="95" t="s">
        <v>82</v>
      </c>
      <c r="G126" s="95"/>
      <c r="H126" s="95"/>
      <c r="I126" s="95"/>
      <c r="J126" s="145"/>
      <c r="K126" s="107">
        <f>K127</f>
        <v>0</v>
      </c>
      <c r="L126" s="107">
        <f>L127</f>
        <v>0</v>
      </c>
      <c r="M126" s="107" t="e">
        <f t="shared" si="40"/>
        <v>#DIV/0!</v>
      </c>
    </row>
    <row r="127" customFormat="1" ht="38.25" hidden="1" spans="1:13">
      <c r="A127" s="99" t="s">
        <v>169</v>
      </c>
      <c r="B127" s="97">
        <f t="shared" si="43"/>
        <v>920</v>
      </c>
      <c r="C127" s="95" t="s">
        <v>165</v>
      </c>
      <c r="D127" s="95" t="s">
        <v>153</v>
      </c>
      <c r="E127" s="95" t="s">
        <v>168</v>
      </c>
      <c r="F127" s="95" t="s">
        <v>65</v>
      </c>
      <c r="G127" s="95"/>
      <c r="H127" s="95"/>
      <c r="I127" s="95"/>
      <c r="J127" s="145"/>
      <c r="K127" s="107">
        <f t="shared" ref="K127:K131" si="81">K128</f>
        <v>0</v>
      </c>
      <c r="L127" s="107">
        <f t="shared" ref="L127:L131" si="82">L128</f>
        <v>0</v>
      </c>
      <c r="M127" s="107" t="e">
        <f t="shared" si="40"/>
        <v>#DIV/0!</v>
      </c>
    </row>
    <row r="128" customFormat="1" ht="26.25" hidden="1" customHeight="1" spans="1:13">
      <c r="A128" s="99" t="s">
        <v>170</v>
      </c>
      <c r="B128" s="97">
        <f t="shared" si="43"/>
        <v>920</v>
      </c>
      <c r="C128" s="95" t="s">
        <v>165</v>
      </c>
      <c r="D128" s="95" t="s">
        <v>153</v>
      </c>
      <c r="E128" s="95" t="s">
        <v>168</v>
      </c>
      <c r="F128" s="95" t="s">
        <v>65</v>
      </c>
      <c r="G128" s="95" t="s">
        <v>77</v>
      </c>
      <c r="H128" s="95"/>
      <c r="I128" s="95"/>
      <c r="J128" s="145"/>
      <c r="K128" s="107">
        <f t="shared" si="81"/>
        <v>0</v>
      </c>
      <c r="L128" s="107">
        <f t="shared" si="82"/>
        <v>0</v>
      </c>
      <c r="M128" s="107" t="e">
        <f t="shared" si="40"/>
        <v>#DIV/0!</v>
      </c>
    </row>
    <row r="129" customFormat="1" ht="17.25" hidden="1" customHeight="1" spans="1:13">
      <c r="A129" s="100" t="s">
        <v>171</v>
      </c>
      <c r="B129" s="97">
        <f t="shared" si="43"/>
        <v>920</v>
      </c>
      <c r="C129" s="95" t="s">
        <v>165</v>
      </c>
      <c r="D129" s="95" t="s">
        <v>153</v>
      </c>
      <c r="E129" s="95" t="s">
        <v>168</v>
      </c>
      <c r="F129" s="95" t="s">
        <v>65</v>
      </c>
      <c r="G129" s="95" t="s">
        <v>77</v>
      </c>
      <c r="H129" s="95" t="s">
        <v>172</v>
      </c>
      <c r="I129" s="95"/>
      <c r="J129" s="145"/>
      <c r="K129" s="107">
        <f t="shared" si="81"/>
        <v>0</v>
      </c>
      <c r="L129" s="107">
        <f t="shared" si="82"/>
        <v>0</v>
      </c>
      <c r="M129" s="107" t="e">
        <f t="shared" si="40"/>
        <v>#DIV/0!</v>
      </c>
    </row>
    <row r="130" customFormat="1" ht="24" hidden="1" spans="1:13">
      <c r="A130" s="94" t="s">
        <v>107</v>
      </c>
      <c r="B130" s="97">
        <f t="shared" si="43"/>
        <v>920</v>
      </c>
      <c r="C130" s="95" t="s">
        <v>165</v>
      </c>
      <c r="D130" s="95" t="s">
        <v>153</v>
      </c>
      <c r="E130" s="95" t="s">
        <v>168</v>
      </c>
      <c r="F130" s="95" t="s">
        <v>82</v>
      </c>
      <c r="G130" s="95" t="s">
        <v>77</v>
      </c>
      <c r="H130" s="95" t="s">
        <v>172</v>
      </c>
      <c r="I130" s="95">
        <v>200</v>
      </c>
      <c r="J130" s="145"/>
      <c r="K130" s="107">
        <f t="shared" si="81"/>
        <v>0</v>
      </c>
      <c r="L130" s="107">
        <f t="shared" si="82"/>
        <v>0</v>
      </c>
      <c r="M130" s="107" t="e">
        <f t="shared" si="40"/>
        <v>#DIV/0!</v>
      </c>
    </row>
    <row r="131" customFormat="1" ht="35.25" hidden="1" customHeight="1" spans="1:13">
      <c r="A131" s="94" t="s">
        <v>108</v>
      </c>
      <c r="B131" s="97">
        <f t="shared" si="43"/>
        <v>920</v>
      </c>
      <c r="C131" s="95" t="s">
        <v>165</v>
      </c>
      <c r="D131" s="95" t="s">
        <v>153</v>
      </c>
      <c r="E131" s="95" t="s">
        <v>168</v>
      </c>
      <c r="F131" s="95" t="s">
        <v>82</v>
      </c>
      <c r="G131" s="95" t="s">
        <v>77</v>
      </c>
      <c r="H131" s="95" t="s">
        <v>172</v>
      </c>
      <c r="I131" s="95">
        <v>240</v>
      </c>
      <c r="J131" s="145"/>
      <c r="K131" s="107">
        <f t="shared" si="81"/>
        <v>0</v>
      </c>
      <c r="L131" s="107">
        <f t="shared" si="82"/>
        <v>0</v>
      </c>
      <c r="M131" s="107" t="e">
        <f t="shared" si="40"/>
        <v>#DIV/0!</v>
      </c>
    </row>
    <row r="132" customFormat="1" hidden="1" spans="1:13">
      <c r="A132" s="133" t="s">
        <v>109</v>
      </c>
      <c r="B132" s="134">
        <f t="shared" si="43"/>
        <v>920</v>
      </c>
      <c r="C132" s="135" t="s">
        <v>165</v>
      </c>
      <c r="D132" s="135" t="s">
        <v>153</v>
      </c>
      <c r="E132" s="135" t="s">
        <v>168</v>
      </c>
      <c r="F132" s="135" t="s">
        <v>65</v>
      </c>
      <c r="G132" s="135" t="s">
        <v>77</v>
      </c>
      <c r="H132" s="135" t="s">
        <v>172</v>
      </c>
      <c r="I132" s="135" t="s">
        <v>149</v>
      </c>
      <c r="J132" s="145"/>
      <c r="K132" s="146">
        <f t="shared" ref="K132:L132" si="83">K133</f>
        <v>0</v>
      </c>
      <c r="L132" s="146">
        <f t="shared" si="83"/>
        <v>0</v>
      </c>
      <c r="M132" s="146" t="e">
        <f t="shared" ref="M132:M133" si="84">L132/K132*100</f>
        <v>#DIV/0!</v>
      </c>
    </row>
    <row r="133" customFormat="1" hidden="1" spans="1:13">
      <c r="A133" s="136" t="s">
        <v>148</v>
      </c>
      <c r="B133" s="137">
        <f t="shared" si="43"/>
        <v>920</v>
      </c>
      <c r="C133" s="138" t="s">
        <v>165</v>
      </c>
      <c r="D133" s="138" t="s">
        <v>153</v>
      </c>
      <c r="E133" s="138" t="s">
        <v>168</v>
      </c>
      <c r="F133" s="138" t="s">
        <v>65</v>
      </c>
      <c r="G133" s="138" t="s">
        <v>77</v>
      </c>
      <c r="H133" s="138" t="s">
        <v>172</v>
      </c>
      <c r="I133" s="138" t="s">
        <v>149</v>
      </c>
      <c r="J133" s="145"/>
      <c r="K133" s="147">
        <v>0</v>
      </c>
      <c r="L133" s="147">
        <v>0</v>
      </c>
      <c r="M133" s="147" t="e">
        <f t="shared" si="84"/>
        <v>#DIV/0!</v>
      </c>
    </row>
    <row r="134" ht="84" spans="1:13">
      <c r="A134" s="94" t="s">
        <v>173</v>
      </c>
      <c r="B134" s="97">
        <f t="shared" si="43"/>
        <v>920</v>
      </c>
      <c r="C134" s="95" t="s">
        <v>165</v>
      </c>
      <c r="D134" s="95" t="s">
        <v>153</v>
      </c>
      <c r="E134" s="95" t="s">
        <v>174</v>
      </c>
      <c r="F134" s="95" t="s">
        <v>82</v>
      </c>
      <c r="G134" s="95"/>
      <c r="H134" s="95"/>
      <c r="I134" s="95"/>
      <c r="J134" s="135"/>
      <c r="K134" s="108">
        <f>K135+K141+K153+K159+K165+K147</f>
        <v>155.1</v>
      </c>
      <c r="L134" s="108">
        <f>L135+L141+L153+L159+L165+L147</f>
        <v>24</v>
      </c>
      <c r="M134" s="108">
        <f t="shared" si="40"/>
        <v>15.4738878143133</v>
      </c>
    </row>
    <row r="135" ht="74.25" customHeight="1" spans="1:13">
      <c r="A135" s="94" t="s">
        <v>175</v>
      </c>
      <c r="B135" s="97">
        <f t="shared" si="43"/>
        <v>920</v>
      </c>
      <c r="C135" s="95" t="s">
        <v>165</v>
      </c>
      <c r="D135" s="95" t="s">
        <v>153</v>
      </c>
      <c r="E135" s="95" t="s">
        <v>174</v>
      </c>
      <c r="F135" s="95" t="s">
        <v>82</v>
      </c>
      <c r="G135" s="95" t="s">
        <v>77</v>
      </c>
      <c r="H135" s="95"/>
      <c r="I135" s="95"/>
      <c r="J135" s="135"/>
      <c r="K135" s="108">
        <f>K136</f>
        <v>52.8</v>
      </c>
      <c r="L135" s="108">
        <f t="shared" ref="L135" si="85">L136</f>
        <v>24</v>
      </c>
      <c r="M135" s="108">
        <f t="shared" si="40"/>
        <v>45.4545454545455</v>
      </c>
    </row>
    <row r="136" spans="1:13">
      <c r="A136" s="94" t="s">
        <v>176</v>
      </c>
      <c r="B136" s="97">
        <f t="shared" si="43"/>
        <v>920</v>
      </c>
      <c r="C136" s="95" t="s">
        <v>165</v>
      </c>
      <c r="D136" s="95" t="s">
        <v>153</v>
      </c>
      <c r="E136" s="95" t="s">
        <v>174</v>
      </c>
      <c r="F136" s="95" t="s">
        <v>82</v>
      </c>
      <c r="G136" s="95" t="s">
        <v>77</v>
      </c>
      <c r="H136" s="95">
        <v>43010</v>
      </c>
      <c r="I136" s="95"/>
      <c r="J136" s="135"/>
      <c r="K136" s="108">
        <f>K137</f>
        <v>52.8</v>
      </c>
      <c r="L136" s="108">
        <f t="shared" ref="L136" si="86">L137</f>
        <v>24</v>
      </c>
      <c r="M136" s="108">
        <f t="shared" si="40"/>
        <v>45.4545454545455</v>
      </c>
    </row>
    <row r="137" ht="24" spans="1:13">
      <c r="A137" s="94" t="s">
        <v>107</v>
      </c>
      <c r="B137" s="97">
        <f t="shared" si="43"/>
        <v>920</v>
      </c>
      <c r="C137" s="95" t="s">
        <v>165</v>
      </c>
      <c r="D137" s="95" t="s">
        <v>153</v>
      </c>
      <c r="E137" s="95" t="s">
        <v>174</v>
      </c>
      <c r="F137" s="95" t="s">
        <v>82</v>
      </c>
      <c r="G137" s="95" t="s">
        <v>77</v>
      </c>
      <c r="H137" s="95">
        <v>43010</v>
      </c>
      <c r="I137" s="95">
        <v>200</v>
      </c>
      <c r="J137" s="135"/>
      <c r="K137" s="108">
        <f>K138</f>
        <v>52.8</v>
      </c>
      <c r="L137" s="108">
        <f t="shared" ref="L137" si="87">L138</f>
        <v>24</v>
      </c>
      <c r="M137" s="108">
        <f t="shared" si="40"/>
        <v>45.4545454545455</v>
      </c>
    </row>
    <row r="138" ht="33.75" customHeight="1" spans="1:13">
      <c r="A138" s="94" t="s">
        <v>108</v>
      </c>
      <c r="B138" s="97">
        <f t="shared" si="43"/>
        <v>920</v>
      </c>
      <c r="C138" s="95" t="s">
        <v>165</v>
      </c>
      <c r="D138" s="95" t="s">
        <v>153</v>
      </c>
      <c r="E138" s="95" t="s">
        <v>174</v>
      </c>
      <c r="F138" s="95" t="s">
        <v>82</v>
      </c>
      <c r="G138" s="95" t="s">
        <v>77</v>
      </c>
      <c r="H138" s="95">
        <v>43010</v>
      </c>
      <c r="I138" s="95">
        <v>240</v>
      </c>
      <c r="J138" s="135"/>
      <c r="K138" s="108">
        <f>K139</f>
        <v>52.8</v>
      </c>
      <c r="L138" s="108">
        <f t="shared" ref="L138" si="88">L139</f>
        <v>24</v>
      </c>
      <c r="M138" s="108">
        <f t="shared" si="40"/>
        <v>45.4545454545455</v>
      </c>
    </row>
    <row r="139" hidden="1" spans="1:13">
      <c r="A139" s="133" t="s">
        <v>120</v>
      </c>
      <c r="B139" s="134">
        <f t="shared" si="43"/>
        <v>920</v>
      </c>
      <c r="C139" s="135" t="s">
        <v>165</v>
      </c>
      <c r="D139" s="135" t="s">
        <v>153</v>
      </c>
      <c r="E139" s="135" t="s">
        <v>174</v>
      </c>
      <c r="F139" s="135" t="s">
        <v>82</v>
      </c>
      <c r="G139" s="135" t="s">
        <v>77</v>
      </c>
      <c r="H139" s="135">
        <v>43010</v>
      </c>
      <c r="I139" s="135" t="s">
        <v>121</v>
      </c>
      <c r="J139" s="135"/>
      <c r="K139" s="146">
        <f>K140</f>
        <v>52.8</v>
      </c>
      <c r="L139" s="146">
        <f t="shared" ref="L139" si="89">L140</f>
        <v>24</v>
      </c>
      <c r="M139" s="146">
        <f t="shared" si="40"/>
        <v>45.4545454545455</v>
      </c>
    </row>
    <row r="140" hidden="1" spans="1:13">
      <c r="A140" s="136" t="s">
        <v>111</v>
      </c>
      <c r="B140" s="137">
        <f t="shared" si="43"/>
        <v>920</v>
      </c>
      <c r="C140" s="138" t="s">
        <v>165</v>
      </c>
      <c r="D140" s="138" t="s">
        <v>153</v>
      </c>
      <c r="E140" s="138" t="s">
        <v>174</v>
      </c>
      <c r="F140" s="138" t="s">
        <v>82</v>
      </c>
      <c r="G140" s="138" t="s">
        <v>77</v>
      </c>
      <c r="H140" s="138">
        <v>43010</v>
      </c>
      <c r="I140" s="138" t="s">
        <v>121</v>
      </c>
      <c r="J140" s="138">
        <v>223</v>
      </c>
      <c r="K140" s="147">
        <v>52.8</v>
      </c>
      <c r="L140" s="147">
        <v>24</v>
      </c>
      <c r="M140" s="147">
        <f t="shared" si="40"/>
        <v>45.4545454545455</v>
      </c>
    </row>
    <row r="141" ht="36" spans="1:13">
      <c r="A141" s="97" t="s">
        <v>177</v>
      </c>
      <c r="B141" s="97">
        <f t="shared" si="43"/>
        <v>920</v>
      </c>
      <c r="C141" s="95" t="s">
        <v>165</v>
      </c>
      <c r="D141" s="95" t="s">
        <v>153</v>
      </c>
      <c r="E141" s="95" t="s">
        <v>174</v>
      </c>
      <c r="F141" s="95" t="s">
        <v>82</v>
      </c>
      <c r="G141" s="95" t="s">
        <v>79</v>
      </c>
      <c r="H141" s="95"/>
      <c r="I141" s="95"/>
      <c r="J141" s="135"/>
      <c r="K141" s="108">
        <f>K142</f>
        <v>10</v>
      </c>
      <c r="L141" s="108">
        <f t="shared" ref="L141" si="90">L142</f>
        <v>0</v>
      </c>
      <c r="M141" s="108">
        <f t="shared" si="40"/>
        <v>0</v>
      </c>
    </row>
    <row r="142" spans="1:13">
      <c r="A142" s="97" t="s">
        <v>178</v>
      </c>
      <c r="B142" s="97">
        <f t="shared" si="43"/>
        <v>920</v>
      </c>
      <c r="C142" s="95" t="s">
        <v>165</v>
      </c>
      <c r="D142" s="95" t="s">
        <v>153</v>
      </c>
      <c r="E142" s="95" t="s">
        <v>174</v>
      </c>
      <c r="F142" s="95" t="s">
        <v>82</v>
      </c>
      <c r="G142" s="95" t="s">
        <v>79</v>
      </c>
      <c r="H142" s="95">
        <v>43020</v>
      </c>
      <c r="I142" s="95"/>
      <c r="J142" s="135"/>
      <c r="K142" s="108">
        <f>K143</f>
        <v>10</v>
      </c>
      <c r="L142" s="108">
        <f t="shared" ref="L142" si="91">L143</f>
        <v>0</v>
      </c>
      <c r="M142" s="108">
        <f t="shared" si="40"/>
        <v>0</v>
      </c>
    </row>
    <row r="143" ht="24" spans="1:13">
      <c r="A143" s="94" t="s">
        <v>107</v>
      </c>
      <c r="B143" s="97">
        <f t="shared" si="43"/>
        <v>920</v>
      </c>
      <c r="C143" s="95" t="s">
        <v>165</v>
      </c>
      <c r="D143" s="95" t="s">
        <v>153</v>
      </c>
      <c r="E143" s="95" t="s">
        <v>174</v>
      </c>
      <c r="F143" s="95" t="s">
        <v>82</v>
      </c>
      <c r="G143" s="95" t="s">
        <v>79</v>
      </c>
      <c r="H143" s="95">
        <v>43020</v>
      </c>
      <c r="I143" s="95">
        <v>200</v>
      </c>
      <c r="J143" s="135"/>
      <c r="K143" s="108">
        <f>K144</f>
        <v>10</v>
      </c>
      <c r="L143" s="108">
        <f t="shared" ref="L143" si="92">L144</f>
        <v>0</v>
      </c>
      <c r="M143" s="108">
        <f t="shared" si="40"/>
        <v>0</v>
      </c>
    </row>
    <row r="144" ht="35.25" customHeight="1" spans="1:13">
      <c r="A144" s="94" t="s">
        <v>108</v>
      </c>
      <c r="B144" s="97">
        <f t="shared" si="43"/>
        <v>920</v>
      </c>
      <c r="C144" s="95" t="s">
        <v>165</v>
      </c>
      <c r="D144" s="95" t="s">
        <v>153</v>
      </c>
      <c r="E144" s="95" t="s">
        <v>174</v>
      </c>
      <c r="F144" s="95" t="s">
        <v>82</v>
      </c>
      <c r="G144" s="95" t="s">
        <v>79</v>
      </c>
      <c r="H144" s="95">
        <v>43020</v>
      </c>
      <c r="I144" s="95">
        <v>240</v>
      </c>
      <c r="J144" s="135"/>
      <c r="K144" s="108">
        <f>K145</f>
        <v>10</v>
      </c>
      <c r="L144" s="108">
        <f t="shared" ref="L144" si="93">L145</f>
        <v>0</v>
      </c>
      <c r="M144" s="108">
        <f t="shared" si="40"/>
        <v>0</v>
      </c>
    </row>
    <row r="145" hidden="1" spans="1:13">
      <c r="A145" s="133" t="s">
        <v>109</v>
      </c>
      <c r="B145" s="134">
        <f t="shared" si="43"/>
        <v>920</v>
      </c>
      <c r="C145" s="135" t="s">
        <v>165</v>
      </c>
      <c r="D145" s="135" t="s">
        <v>153</v>
      </c>
      <c r="E145" s="135" t="s">
        <v>174</v>
      </c>
      <c r="F145" s="135" t="s">
        <v>82</v>
      </c>
      <c r="G145" s="135" t="s">
        <v>79</v>
      </c>
      <c r="H145" s="135">
        <v>43020</v>
      </c>
      <c r="I145" s="135">
        <v>244</v>
      </c>
      <c r="J145" s="135"/>
      <c r="K145" s="146">
        <f>K146</f>
        <v>10</v>
      </c>
      <c r="L145" s="146">
        <f t="shared" ref="L145" si="94">L146</f>
        <v>0</v>
      </c>
      <c r="M145" s="146">
        <f t="shared" si="40"/>
        <v>0</v>
      </c>
    </row>
    <row r="146" hidden="1" spans="1:13">
      <c r="A146" s="136" t="s">
        <v>148</v>
      </c>
      <c r="B146" s="137">
        <f t="shared" si="43"/>
        <v>920</v>
      </c>
      <c r="C146" s="138" t="s">
        <v>165</v>
      </c>
      <c r="D146" s="138" t="s">
        <v>153</v>
      </c>
      <c r="E146" s="138" t="s">
        <v>174</v>
      </c>
      <c r="F146" s="138" t="s">
        <v>82</v>
      </c>
      <c r="G146" s="138" t="s">
        <v>79</v>
      </c>
      <c r="H146" s="138">
        <v>43020</v>
      </c>
      <c r="I146" s="138">
        <v>244</v>
      </c>
      <c r="J146" s="138">
        <v>226</v>
      </c>
      <c r="K146" s="147">
        <v>10</v>
      </c>
      <c r="L146" s="147"/>
      <c r="M146" s="147">
        <f t="shared" si="40"/>
        <v>0</v>
      </c>
    </row>
    <row r="147" customFormat="1" ht="24" hidden="1" spans="1:13">
      <c r="A147" s="97" t="s">
        <v>179</v>
      </c>
      <c r="B147" s="97">
        <f t="shared" si="43"/>
        <v>920</v>
      </c>
      <c r="C147" s="95" t="s">
        <v>165</v>
      </c>
      <c r="D147" s="95" t="s">
        <v>153</v>
      </c>
      <c r="E147" s="95" t="s">
        <v>174</v>
      </c>
      <c r="F147" s="95" t="s">
        <v>82</v>
      </c>
      <c r="G147" s="95" t="s">
        <v>153</v>
      </c>
      <c r="H147" s="95"/>
      <c r="I147" s="95"/>
      <c r="J147" s="135"/>
      <c r="K147" s="108">
        <f>K148</f>
        <v>0</v>
      </c>
      <c r="L147" s="108">
        <f t="shared" ref="L147:L151" si="95">L148</f>
        <v>0</v>
      </c>
      <c r="M147" s="108" t="e">
        <f t="shared" ref="M147:M152" si="96">L147/K147*100</f>
        <v>#DIV/0!</v>
      </c>
    </row>
    <row r="148" customFormat="1" ht="24" hidden="1" spans="1:13">
      <c r="A148" s="97" t="s">
        <v>180</v>
      </c>
      <c r="B148" s="97">
        <f t="shared" si="43"/>
        <v>920</v>
      </c>
      <c r="C148" s="95" t="s">
        <v>165</v>
      </c>
      <c r="D148" s="95" t="s">
        <v>153</v>
      </c>
      <c r="E148" s="95" t="s">
        <v>174</v>
      </c>
      <c r="F148" s="95" t="s">
        <v>82</v>
      </c>
      <c r="G148" s="95" t="s">
        <v>153</v>
      </c>
      <c r="H148" s="95" t="s">
        <v>181</v>
      </c>
      <c r="I148" s="95"/>
      <c r="J148" s="135"/>
      <c r="K148" s="108">
        <f>K149</f>
        <v>0</v>
      </c>
      <c r="L148" s="108">
        <f t="shared" si="95"/>
        <v>0</v>
      </c>
      <c r="M148" s="108" t="e">
        <f t="shared" si="96"/>
        <v>#DIV/0!</v>
      </c>
    </row>
    <row r="149" customFormat="1" ht="24" hidden="1" spans="1:13">
      <c r="A149" s="94" t="s">
        <v>107</v>
      </c>
      <c r="B149" s="97">
        <f t="shared" si="43"/>
        <v>920</v>
      </c>
      <c r="C149" s="95" t="s">
        <v>165</v>
      </c>
      <c r="D149" s="95" t="s">
        <v>153</v>
      </c>
      <c r="E149" s="95" t="s">
        <v>174</v>
      </c>
      <c r="F149" s="95" t="s">
        <v>82</v>
      </c>
      <c r="G149" s="95" t="s">
        <v>153</v>
      </c>
      <c r="H149" s="95" t="s">
        <v>181</v>
      </c>
      <c r="I149" s="95">
        <v>200</v>
      </c>
      <c r="J149" s="135"/>
      <c r="K149" s="108">
        <f>K150</f>
        <v>0</v>
      </c>
      <c r="L149" s="108">
        <f t="shared" si="95"/>
        <v>0</v>
      </c>
      <c r="M149" s="108" t="e">
        <f t="shared" si="96"/>
        <v>#DIV/0!</v>
      </c>
    </row>
    <row r="150" customFormat="1" ht="36" hidden="1" spans="1:13">
      <c r="A150" s="94" t="s">
        <v>108</v>
      </c>
      <c r="B150" s="97">
        <f t="shared" si="43"/>
        <v>920</v>
      </c>
      <c r="C150" s="95" t="s">
        <v>165</v>
      </c>
      <c r="D150" s="95" t="s">
        <v>153</v>
      </c>
      <c r="E150" s="95" t="s">
        <v>174</v>
      </c>
      <c r="F150" s="95" t="s">
        <v>82</v>
      </c>
      <c r="G150" s="95" t="s">
        <v>153</v>
      </c>
      <c r="H150" s="95" t="s">
        <v>181</v>
      </c>
      <c r="I150" s="95">
        <v>240</v>
      </c>
      <c r="J150" s="135"/>
      <c r="K150" s="108">
        <f>K151</f>
        <v>0</v>
      </c>
      <c r="L150" s="108">
        <f t="shared" si="95"/>
        <v>0</v>
      </c>
      <c r="M150" s="108" t="e">
        <f t="shared" si="96"/>
        <v>#DIV/0!</v>
      </c>
    </row>
    <row r="151" customFormat="1" hidden="1" spans="1:13">
      <c r="A151" s="133" t="s">
        <v>109</v>
      </c>
      <c r="B151" s="134">
        <f t="shared" si="43"/>
        <v>920</v>
      </c>
      <c r="C151" s="135" t="s">
        <v>165</v>
      </c>
      <c r="D151" s="135" t="s">
        <v>153</v>
      </c>
      <c r="E151" s="135" t="s">
        <v>174</v>
      </c>
      <c r="F151" s="135" t="s">
        <v>82</v>
      </c>
      <c r="G151" s="135" t="s">
        <v>153</v>
      </c>
      <c r="H151" s="135" t="s">
        <v>181</v>
      </c>
      <c r="I151" s="135">
        <v>244</v>
      </c>
      <c r="J151" s="135"/>
      <c r="K151" s="146">
        <f>K152</f>
        <v>0</v>
      </c>
      <c r="L151" s="146">
        <f t="shared" si="95"/>
        <v>0</v>
      </c>
      <c r="M151" s="146" t="e">
        <f t="shared" si="96"/>
        <v>#DIV/0!</v>
      </c>
    </row>
    <row r="152" customFormat="1" hidden="1" spans="1:13">
      <c r="A152" s="136" t="s">
        <v>148</v>
      </c>
      <c r="B152" s="137">
        <f t="shared" si="43"/>
        <v>920</v>
      </c>
      <c r="C152" s="138" t="s">
        <v>165</v>
      </c>
      <c r="D152" s="138" t="s">
        <v>153</v>
      </c>
      <c r="E152" s="138" t="s">
        <v>174</v>
      </c>
      <c r="F152" s="138" t="s">
        <v>82</v>
      </c>
      <c r="G152" s="138" t="s">
        <v>153</v>
      </c>
      <c r="H152" s="138" t="s">
        <v>181</v>
      </c>
      <c r="I152" s="138">
        <v>244</v>
      </c>
      <c r="J152" s="138">
        <v>226</v>
      </c>
      <c r="K152" s="147">
        <v>0</v>
      </c>
      <c r="L152" s="147"/>
      <c r="M152" s="147" t="e">
        <f t="shared" si="96"/>
        <v>#DIV/0!</v>
      </c>
    </row>
    <row r="153" ht="36" spans="1:13">
      <c r="A153" s="94" t="s">
        <v>182</v>
      </c>
      <c r="B153" s="97">
        <f t="shared" si="43"/>
        <v>920</v>
      </c>
      <c r="C153" s="95" t="s">
        <v>165</v>
      </c>
      <c r="D153" s="95" t="s">
        <v>153</v>
      </c>
      <c r="E153" s="95" t="s">
        <v>174</v>
      </c>
      <c r="F153" s="95" t="s">
        <v>82</v>
      </c>
      <c r="G153" s="95" t="s">
        <v>100</v>
      </c>
      <c r="H153" s="95"/>
      <c r="I153" s="95"/>
      <c r="J153" s="135"/>
      <c r="K153" s="108">
        <f>K154</f>
        <v>72.3</v>
      </c>
      <c r="L153" s="108">
        <f t="shared" ref="L153" si="97">L154</f>
        <v>0</v>
      </c>
      <c r="M153" s="108">
        <f t="shared" si="40"/>
        <v>0</v>
      </c>
    </row>
    <row r="154" ht="13.5" customHeight="1" spans="1:13">
      <c r="A154" s="94" t="s">
        <v>183</v>
      </c>
      <c r="B154" s="97">
        <f t="shared" si="43"/>
        <v>920</v>
      </c>
      <c r="C154" s="95" t="s">
        <v>165</v>
      </c>
      <c r="D154" s="95" t="s">
        <v>153</v>
      </c>
      <c r="E154" s="95" t="s">
        <v>174</v>
      </c>
      <c r="F154" s="95" t="s">
        <v>82</v>
      </c>
      <c r="G154" s="95" t="s">
        <v>100</v>
      </c>
      <c r="H154" s="95">
        <v>43040</v>
      </c>
      <c r="I154" s="95"/>
      <c r="J154" s="135"/>
      <c r="K154" s="108">
        <f>K155</f>
        <v>72.3</v>
      </c>
      <c r="L154" s="108">
        <f t="shared" ref="L154" si="98">L155</f>
        <v>0</v>
      </c>
      <c r="M154" s="108">
        <f t="shared" si="40"/>
        <v>0</v>
      </c>
    </row>
    <row r="155" ht="24" spans="1:13">
      <c r="A155" s="94" t="s">
        <v>107</v>
      </c>
      <c r="B155" s="97">
        <f t="shared" si="43"/>
        <v>920</v>
      </c>
      <c r="C155" s="95" t="s">
        <v>165</v>
      </c>
      <c r="D155" s="95" t="s">
        <v>153</v>
      </c>
      <c r="E155" s="95" t="s">
        <v>174</v>
      </c>
      <c r="F155" s="95" t="s">
        <v>82</v>
      </c>
      <c r="G155" s="95" t="s">
        <v>100</v>
      </c>
      <c r="H155" s="95">
        <v>43040</v>
      </c>
      <c r="I155" s="95">
        <v>200</v>
      </c>
      <c r="J155" s="135"/>
      <c r="K155" s="108">
        <f>K156</f>
        <v>72.3</v>
      </c>
      <c r="L155" s="108">
        <f t="shared" ref="L155" si="99">L156</f>
        <v>0</v>
      </c>
      <c r="M155" s="108">
        <f t="shared" ref="M155:M202" si="100">L155/K155*100</f>
        <v>0</v>
      </c>
    </row>
    <row r="156" ht="35.25" customHeight="1" spans="1:13">
      <c r="A156" s="94" t="s">
        <v>108</v>
      </c>
      <c r="B156" s="97">
        <f t="shared" si="43"/>
        <v>920</v>
      </c>
      <c r="C156" s="95" t="s">
        <v>165</v>
      </c>
      <c r="D156" s="95" t="s">
        <v>153</v>
      </c>
      <c r="E156" s="95" t="s">
        <v>174</v>
      </c>
      <c r="F156" s="95" t="s">
        <v>82</v>
      </c>
      <c r="G156" s="95" t="s">
        <v>100</v>
      </c>
      <c r="H156" s="95">
        <v>43040</v>
      </c>
      <c r="I156" s="95">
        <v>240</v>
      </c>
      <c r="J156" s="135"/>
      <c r="K156" s="108">
        <f>K157</f>
        <v>72.3</v>
      </c>
      <c r="L156" s="108">
        <f t="shared" ref="L156:L157" si="101">L157</f>
        <v>0</v>
      </c>
      <c r="M156" s="108">
        <f t="shared" si="100"/>
        <v>0</v>
      </c>
    </row>
    <row r="157" hidden="1" customHeight="1" spans="1:13">
      <c r="A157" s="133" t="s">
        <v>109</v>
      </c>
      <c r="B157" s="134">
        <f t="shared" si="43"/>
        <v>920</v>
      </c>
      <c r="C157" s="135" t="s">
        <v>165</v>
      </c>
      <c r="D157" s="135" t="s">
        <v>153</v>
      </c>
      <c r="E157" s="135" t="s">
        <v>174</v>
      </c>
      <c r="F157" s="135" t="s">
        <v>82</v>
      </c>
      <c r="G157" s="135" t="s">
        <v>100</v>
      </c>
      <c r="H157" s="135">
        <v>43040</v>
      </c>
      <c r="I157" s="135">
        <v>244</v>
      </c>
      <c r="J157" s="135"/>
      <c r="K157" s="146">
        <f>K158</f>
        <v>72.3</v>
      </c>
      <c r="L157" s="146">
        <f t="shared" si="101"/>
        <v>0</v>
      </c>
      <c r="M157" s="146">
        <f t="shared" si="100"/>
        <v>0</v>
      </c>
    </row>
    <row r="158" hidden="1" spans="1:13">
      <c r="A158" s="136" t="s">
        <v>148</v>
      </c>
      <c r="B158" s="137">
        <f t="shared" ref="B158:B202" si="102">$B$9</f>
        <v>920</v>
      </c>
      <c r="C158" s="138" t="s">
        <v>165</v>
      </c>
      <c r="D158" s="138" t="s">
        <v>153</v>
      </c>
      <c r="E158" s="138" t="s">
        <v>174</v>
      </c>
      <c r="F158" s="138" t="s">
        <v>82</v>
      </c>
      <c r="G158" s="138" t="s">
        <v>100</v>
      </c>
      <c r="H158" s="138">
        <v>43040</v>
      </c>
      <c r="I158" s="138">
        <v>244</v>
      </c>
      <c r="J158" s="138">
        <v>226</v>
      </c>
      <c r="K158" s="147">
        <v>72.3</v>
      </c>
      <c r="L158" s="147"/>
      <c r="M158" s="147">
        <f t="shared" si="100"/>
        <v>0</v>
      </c>
    </row>
    <row r="159" ht="24" spans="1:13">
      <c r="A159" s="94" t="s">
        <v>184</v>
      </c>
      <c r="B159" s="97">
        <f t="shared" si="102"/>
        <v>920</v>
      </c>
      <c r="C159" s="95" t="s">
        <v>165</v>
      </c>
      <c r="D159" s="95" t="s">
        <v>153</v>
      </c>
      <c r="E159" s="95" t="s">
        <v>174</v>
      </c>
      <c r="F159" s="95" t="s">
        <v>82</v>
      </c>
      <c r="G159" s="95" t="s">
        <v>165</v>
      </c>
      <c r="H159" s="95"/>
      <c r="I159" s="95"/>
      <c r="J159" s="135"/>
      <c r="K159" s="108">
        <f>K160</f>
        <v>10</v>
      </c>
      <c r="L159" s="108">
        <f t="shared" ref="L159" si="103">L160</f>
        <v>0</v>
      </c>
      <c r="M159" s="108">
        <f t="shared" si="100"/>
        <v>0</v>
      </c>
    </row>
    <row r="160" ht="13.5" customHeight="1" spans="1:13">
      <c r="A160" s="94" t="s">
        <v>183</v>
      </c>
      <c r="B160" s="97">
        <f t="shared" si="102"/>
        <v>920</v>
      </c>
      <c r="C160" s="95" t="s">
        <v>165</v>
      </c>
      <c r="D160" s="95" t="s">
        <v>153</v>
      </c>
      <c r="E160" s="95" t="s">
        <v>174</v>
      </c>
      <c r="F160" s="95" t="s">
        <v>82</v>
      </c>
      <c r="G160" s="95" t="s">
        <v>165</v>
      </c>
      <c r="H160" s="95">
        <v>43040</v>
      </c>
      <c r="I160" s="95"/>
      <c r="J160" s="135"/>
      <c r="K160" s="108">
        <f>K161</f>
        <v>10</v>
      </c>
      <c r="L160" s="108">
        <f t="shared" ref="L160" si="104">L161</f>
        <v>0</v>
      </c>
      <c r="M160" s="108">
        <f t="shared" si="100"/>
        <v>0</v>
      </c>
    </row>
    <row r="161" ht="24" spans="1:13">
      <c r="A161" s="124" t="s">
        <v>107</v>
      </c>
      <c r="B161" s="114">
        <f t="shared" si="102"/>
        <v>920</v>
      </c>
      <c r="C161" s="115" t="s">
        <v>165</v>
      </c>
      <c r="D161" s="115" t="s">
        <v>153</v>
      </c>
      <c r="E161" s="115" t="s">
        <v>174</v>
      </c>
      <c r="F161" s="115" t="s">
        <v>82</v>
      </c>
      <c r="G161" s="115" t="s">
        <v>165</v>
      </c>
      <c r="H161" s="115">
        <v>43040</v>
      </c>
      <c r="I161" s="115">
        <v>200</v>
      </c>
      <c r="J161" s="169"/>
      <c r="K161" s="117">
        <f>K162</f>
        <v>10</v>
      </c>
      <c r="L161" s="117">
        <f t="shared" ref="L161" si="105">L162</f>
        <v>0</v>
      </c>
      <c r="M161" s="117">
        <f t="shared" si="100"/>
        <v>0</v>
      </c>
    </row>
    <row r="162" ht="38.25" spans="1:13">
      <c r="A162" s="127" t="s">
        <v>108</v>
      </c>
      <c r="B162" s="114">
        <f t="shared" si="102"/>
        <v>920</v>
      </c>
      <c r="C162" s="148" t="s">
        <v>165</v>
      </c>
      <c r="D162" s="148" t="s">
        <v>153</v>
      </c>
      <c r="E162" s="149" t="s">
        <v>174</v>
      </c>
      <c r="F162" s="150" t="s">
        <v>82</v>
      </c>
      <c r="G162" s="151" t="s">
        <v>165</v>
      </c>
      <c r="H162" s="150">
        <v>43040</v>
      </c>
      <c r="I162" s="150">
        <v>240</v>
      </c>
      <c r="J162" s="156"/>
      <c r="K162" s="170">
        <f>K163</f>
        <v>10</v>
      </c>
      <c r="L162" s="170">
        <f t="shared" ref="L162" si="106">L163</f>
        <v>0</v>
      </c>
      <c r="M162" s="170">
        <f t="shared" si="100"/>
        <v>0</v>
      </c>
    </row>
    <row r="163" ht="13.5" hidden="1" customHeight="1" spans="1:13">
      <c r="A163" s="152" t="s">
        <v>109</v>
      </c>
      <c r="B163" s="153">
        <f t="shared" si="102"/>
        <v>920</v>
      </c>
      <c r="C163" s="154" t="s">
        <v>165</v>
      </c>
      <c r="D163" s="154" t="s">
        <v>153</v>
      </c>
      <c r="E163" s="155" t="s">
        <v>174</v>
      </c>
      <c r="F163" s="156" t="s">
        <v>82</v>
      </c>
      <c r="G163" s="157" t="s">
        <v>165</v>
      </c>
      <c r="H163" s="156">
        <v>43040</v>
      </c>
      <c r="I163" s="156">
        <v>244</v>
      </c>
      <c r="J163" s="156"/>
      <c r="K163" s="171">
        <f>K164</f>
        <v>10</v>
      </c>
      <c r="L163" s="171">
        <f t="shared" ref="L163" si="107">L164</f>
        <v>0</v>
      </c>
      <c r="M163" s="171">
        <f t="shared" si="100"/>
        <v>0</v>
      </c>
    </row>
    <row r="164" hidden="1" spans="1:13">
      <c r="A164" s="158" t="s">
        <v>148</v>
      </c>
      <c r="B164" s="159">
        <f t="shared" si="102"/>
        <v>920</v>
      </c>
      <c r="C164" s="160" t="s">
        <v>165</v>
      </c>
      <c r="D164" s="160" t="s">
        <v>153</v>
      </c>
      <c r="E164" s="161" t="s">
        <v>174</v>
      </c>
      <c r="F164" s="162" t="s">
        <v>82</v>
      </c>
      <c r="G164" s="163" t="s">
        <v>165</v>
      </c>
      <c r="H164" s="162">
        <v>43040</v>
      </c>
      <c r="I164" s="162">
        <v>244</v>
      </c>
      <c r="J164" s="162">
        <v>226</v>
      </c>
      <c r="K164" s="172">
        <v>10</v>
      </c>
      <c r="L164" s="172"/>
      <c r="M164" s="172">
        <f t="shared" si="100"/>
        <v>0</v>
      </c>
    </row>
    <row r="165" ht="25.5" spans="1:13">
      <c r="A165" s="127" t="s">
        <v>185</v>
      </c>
      <c r="B165" s="114">
        <f t="shared" si="102"/>
        <v>920</v>
      </c>
      <c r="C165" s="148" t="s">
        <v>165</v>
      </c>
      <c r="D165" s="148" t="s">
        <v>153</v>
      </c>
      <c r="E165" s="149" t="s">
        <v>174</v>
      </c>
      <c r="F165" s="150" t="s">
        <v>82</v>
      </c>
      <c r="G165" s="151" t="s">
        <v>186</v>
      </c>
      <c r="H165" s="150"/>
      <c r="I165" s="150"/>
      <c r="J165" s="156"/>
      <c r="K165" s="170">
        <f>K166</f>
        <v>10</v>
      </c>
      <c r="L165" s="170">
        <f t="shared" ref="L165" si="108">L166</f>
        <v>0</v>
      </c>
      <c r="M165" s="170">
        <f t="shared" si="100"/>
        <v>0</v>
      </c>
    </row>
    <row r="166" ht="25.5" spans="1:13">
      <c r="A166" s="127" t="s">
        <v>183</v>
      </c>
      <c r="B166" s="114">
        <f t="shared" si="102"/>
        <v>920</v>
      </c>
      <c r="C166" s="148" t="s">
        <v>165</v>
      </c>
      <c r="D166" s="148" t="s">
        <v>153</v>
      </c>
      <c r="E166" s="149" t="s">
        <v>174</v>
      </c>
      <c r="F166" s="150" t="s">
        <v>82</v>
      </c>
      <c r="G166" s="151" t="s">
        <v>186</v>
      </c>
      <c r="H166" s="150">
        <v>43040</v>
      </c>
      <c r="I166" s="150"/>
      <c r="J166" s="156"/>
      <c r="K166" s="170">
        <f>K167</f>
        <v>10</v>
      </c>
      <c r="L166" s="170">
        <f t="shared" ref="L166" si="109">L167</f>
        <v>0</v>
      </c>
      <c r="M166" s="170">
        <f t="shared" si="100"/>
        <v>0</v>
      </c>
    </row>
    <row r="167" ht="38.25" spans="1:13">
      <c r="A167" s="127" t="s">
        <v>107</v>
      </c>
      <c r="B167" s="114">
        <f t="shared" si="102"/>
        <v>920</v>
      </c>
      <c r="C167" s="148" t="s">
        <v>165</v>
      </c>
      <c r="D167" s="148" t="s">
        <v>153</v>
      </c>
      <c r="E167" s="149" t="s">
        <v>174</v>
      </c>
      <c r="F167" s="150" t="s">
        <v>82</v>
      </c>
      <c r="G167" s="151" t="s">
        <v>186</v>
      </c>
      <c r="H167" s="150">
        <v>43040</v>
      </c>
      <c r="I167" s="150">
        <v>200</v>
      </c>
      <c r="J167" s="156"/>
      <c r="K167" s="170">
        <f>K168</f>
        <v>10</v>
      </c>
      <c r="L167" s="170">
        <f t="shared" ref="L167" si="110">L168</f>
        <v>0</v>
      </c>
      <c r="M167" s="170">
        <f t="shared" si="100"/>
        <v>0</v>
      </c>
    </row>
    <row r="168" ht="37.5" customHeight="1" spans="1:13">
      <c r="A168" s="127" t="s">
        <v>108</v>
      </c>
      <c r="B168" s="114">
        <f t="shared" si="102"/>
        <v>920</v>
      </c>
      <c r="C168" s="148" t="s">
        <v>165</v>
      </c>
      <c r="D168" s="148" t="s">
        <v>153</v>
      </c>
      <c r="E168" s="149" t="s">
        <v>174</v>
      </c>
      <c r="F168" s="150" t="s">
        <v>82</v>
      </c>
      <c r="G168" s="151" t="s">
        <v>186</v>
      </c>
      <c r="H168" s="150">
        <v>43040</v>
      </c>
      <c r="I168" s="150">
        <v>240</v>
      </c>
      <c r="J168" s="156"/>
      <c r="K168" s="170">
        <f>K169</f>
        <v>10</v>
      </c>
      <c r="L168" s="170">
        <f t="shared" ref="L168" si="111">L169</f>
        <v>0</v>
      </c>
      <c r="M168" s="170">
        <f t="shared" si="100"/>
        <v>0</v>
      </c>
    </row>
    <row r="169" ht="13.5" hidden="1" customHeight="1" spans="1:13">
      <c r="A169" s="152" t="s">
        <v>109</v>
      </c>
      <c r="B169" s="153">
        <f t="shared" si="102"/>
        <v>920</v>
      </c>
      <c r="C169" s="154" t="s">
        <v>165</v>
      </c>
      <c r="D169" s="154" t="s">
        <v>153</v>
      </c>
      <c r="E169" s="155" t="s">
        <v>174</v>
      </c>
      <c r="F169" s="156" t="s">
        <v>82</v>
      </c>
      <c r="G169" s="157" t="s">
        <v>186</v>
      </c>
      <c r="H169" s="156">
        <v>43040</v>
      </c>
      <c r="I169" s="156">
        <v>244</v>
      </c>
      <c r="J169" s="156"/>
      <c r="K169" s="171">
        <f>K170</f>
        <v>10</v>
      </c>
      <c r="L169" s="171">
        <f t="shared" ref="L169" si="112">L170</f>
        <v>0</v>
      </c>
      <c r="M169" s="171">
        <f t="shared" si="100"/>
        <v>0</v>
      </c>
    </row>
    <row r="170" hidden="1" spans="1:13">
      <c r="A170" s="158" t="s">
        <v>148</v>
      </c>
      <c r="B170" s="159">
        <f t="shared" si="102"/>
        <v>920</v>
      </c>
      <c r="C170" s="160" t="s">
        <v>165</v>
      </c>
      <c r="D170" s="160" t="s">
        <v>153</v>
      </c>
      <c r="E170" s="161" t="s">
        <v>174</v>
      </c>
      <c r="F170" s="162" t="s">
        <v>82</v>
      </c>
      <c r="G170" s="163" t="s">
        <v>186</v>
      </c>
      <c r="H170" s="162">
        <v>43040</v>
      </c>
      <c r="I170" s="162">
        <v>244</v>
      </c>
      <c r="J170" s="162">
        <v>226</v>
      </c>
      <c r="K170" s="172">
        <v>10</v>
      </c>
      <c r="L170" s="172">
        <v>0</v>
      </c>
      <c r="M170" s="172">
        <f t="shared" si="100"/>
        <v>0</v>
      </c>
    </row>
    <row r="171" customFormat="1" ht="24.75" customHeight="1" spans="1:13">
      <c r="A171" s="94" t="s">
        <v>133</v>
      </c>
      <c r="B171" s="114">
        <f t="shared" si="102"/>
        <v>920</v>
      </c>
      <c r="C171" s="148" t="s">
        <v>165</v>
      </c>
      <c r="D171" s="148" t="s">
        <v>153</v>
      </c>
      <c r="E171" s="149" t="s">
        <v>154</v>
      </c>
      <c r="F171" s="150" t="s">
        <v>82</v>
      </c>
      <c r="G171" s="164"/>
      <c r="H171" s="165"/>
      <c r="I171" s="165"/>
      <c r="J171" s="156"/>
      <c r="K171" s="173">
        <f t="shared" ref="K171:K176" si="113">K172</f>
        <v>123.9</v>
      </c>
      <c r="L171" s="173">
        <f>L172</f>
        <v>56.3</v>
      </c>
      <c r="M171" s="173">
        <f t="shared" si="100"/>
        <v>45.4398708635997</v>
      </c>
    </row>
    <row r="172" customFormat="1" ht="35.25" customHeight="1" spans="1:13">
      <c r="A172" s="94" t="s">
        <v>134</v>
      </c>
      <c r="B172" s="114">
        <f t="shared" si="102"/>
        <v>920</v>
      </c>
      <c r="C172" s="148" t="s">
        <v>165</v>
      </c>
      <c r="D172" s="148" t="s">
        <v>153</v>
      </c>
      <c r="E172" s="149" t="s">
        <v>154</v>
      </c>
      <c r="F172" s="150" t="s">
        <v>65</v>
      </c>
      <c r="G172" s="150" t="s">
        <v>85</v>
      </c>
      <c r="H172" s="150"/>
      <c r="I172" s="150"/>
      <c r="J172" s="156"/>
      <c r="K172" s="170">
        <f t="shared" si="113"/>
        <v>123.9</v>
      </c>
      <c r="L172" s="170">
        <f t="shared" ref="L172:L176" si="114">L173</f>
        <v>56.3</v>
      </c>
      <c r="M172" s="170">
        <f t="shared" si="100"/>
        <v>45.4398708635997</v>
      </c>
    </row>
    <row r="173" customFormat="1" ht="39.75" customHeight="1" spans="1:13">
      <c r="A173" s="123" t="s">
        <v>187</v>
      </c>
      <c r="B173" s="114">
        <f t="shared" si="102"/>
        <v>920</v>
      </c>
      <c r="C173" s="148" t="s">
        <v>165</v>
      </c>
      <c r="D173" s="148" t="s">
        <v>153</v>
      </c>
      <c r="E173" s="149" t="s">
        <v>154</v>
      </c>
      <c r="F173" s="150" t="s">
        <v>65</v>
      </c>
      <c r="G173" s="150" t="s">
        <v>85</v>
      </c>
      <c r="H173" s="150" t="s">
        <v>188</v>
      </c>
      <c r="I173" s="150"/>
      <c r="J173" s="156"/>
      <c r="K173" s="170">
        <f t="shared" si="113"/>
        <v>123.9</v>
      </c>
      <c r="L173" s="170">
        <f t="shared" si="114"/>
        <v>56.3</v>
      </c>
      <c r="M173" s="170">
        <f t="shared" si="100"/>
        <v>45.4398708635997</v>
      </c>
    </row>
    <row r="174" customFormat="1" ht="38.25" spans="1:13">
      <c r="A174" s="127" t="s">
        <v>107</v>
      </c>
      <c r="B174" s="114">
        <f t="shared" si="102"/>
        <v>920</v>
      </c>
      <c r="C174" s="148" t="s">
        <v>165</v>
      </c>
      <c r="D174" s="148" t="s">
        <v>153</v>
      </c>
      <c r="E174" s="149" t="s">
        <v>154</v>
      </c>
      <c r="F174" s="150" t="s">
        <v>65</v>
      </c>
      <c r="G174" s="150" t="s">
        <v>85</v>
      </c>
      <c r="H174" s="150" t="s">
        <v>188</v>
      </c>
      <c r="I174" s="150">
        <v>200</v>
      </c>
      <c r="J174" s="156"/>
      <c r="K174" s="170">
        <f t="shared" si="113"/>
        <v>123.9</v>
      </c>
      <c r="L174" s="170">
        <f t="shared" si="114"/>
        <v>56.3</v>
      </c>
      <c r="M174" s="170">
        <f t="shared" si="100"/>
        <v>45.4398708635997</v>
      </c>
    </row>
    <row r="175" customFormat="1" ht="39" customHeight="1" spans="1:13">
      <c r="A175" s="127" t="s">
        <v>108</v>
      </c>
      <c r="B175" s="114">
        <f t="shared" si="102"/>
        <v>920</v>
      </c>
      <c r="C175" s="148" t="s">
        <v>165</v>
      </c>
      <c r="D175" s="148" t="s">
        <v>153</v>
      </c>
      <c r="E175" s="149" t="s">
        <v>154</v>
      </c>
      <c r="F175" s="150" t="s">
        <v>65</v>
      </c>
      <c r="G175" s="150" t="s">
        <v>85</v>
      </c>
      <c r="H175" s="150" t="s">
        <v>188</v>
      </c>
      <c r="I175" s="150">
        <v>240</v>
      </c>
      <c r="J175" s="156"/>
      <c r="K175" s="170">
        <f t="shared" si="113"/>
        <v>123.9</v>
      </c>
      <c r="L175" s="170">
        <f t="shared" si="114"/>
        <v>56.3</v>
      </c>
      <c r="M175" s="170">
        <f t="shared" si="100"/>
        <v>45.4398708635997</v>
      </c>
    </row>
    <row r="176" customFormat="1" hidden="1" spans="1:13">
      <c r="A176" s="152" t="s">
        <v>109</v>
      </c>
      <c r="B176" s="153">
        <f t="shared" si="102"/>
        <v>920</v>
      </c>
      <c r="C176" s="154" t="s">
        <v>165</v>
      </c>
      <c r="D176" s="154" t="s">
        <v>153</v>
      </c>
      <c r="E176" s="155" t="s">
        <v>154</v>
      </c>
      <c r="F176" s="156" t="s">
        <v>65</v>
      </c>
      <c r="G176" s="156" t="s">
        <v>85</v>
      </c>
      <c r="H176" s="156" t="s">
        <v>188</v>
      </c>
      <c r="I176" s="156">
        <v>244</v>
      </c>
      <c r="J176" s="156"/>
      <c r="K176" s="171">
        <f t="shared" si="113"/>
        <v>123.9</v>
      </c>
      <c r="L176" s="171">
        <f t="shared" si="114"/>
        <v>56.3</v>
      </c>
      <c r="M176" s="171">
        <f t="shared" si="100"/>
        <v>45.4398708635997</v>
      </c>
    </row>
    <row r="177" customFormat="1" hidden="1" spans="1:13">
      <c r="A177" s="158" t="s">
        <v>148</v>
      </c>
      <c r="B177" s="159">
        <f t="shared" si="102"/>
        <v>920</v>
      </c>
      <c r="C177" s="160" t="s">
        <v>165</v>
      </c>
      <c r="D177" s="160" t="s">
        <v>153</v>
      </c>
      <c r="E177" s="161" t="s">
        <v>154</v>
      </c>
      <c r="F177" s="162" t="s">
        <v>65</v>
      </c>
      <c r="G177" s="162" t="s">
        <v>85</v>
      </c>
      <c r="H177" s="162" t="s">
        <v>188</v>
      </c>
      <c r="I177" s="162">
        <v>244</v>
      </c>
      <c r="J177" s="162">
        <v>226</v>
      </c>
      <c r="K177" s="172">
        <v>123.9</v>
      </c>
      <c r="L177" s="172">
        <v>56.3</v>
      </c>
      <c r="M177" s="172">
        <f t="shared" si="100"/>
        <v>45.4398708635997</v>
      </c>
    </row>
    <row r="178" ht="13.5" hidden="1" spans="1:13">
      <c r="A178" s="125" t="s">
        <v>189</v>
      </c>
      <c r="B178" s="166">
        <f t="shared" si="102"/>
        <v>920</v>
      </c>
      <c r="C178" s="167" t="s">
        <v>71</v>
      </c>
      <c r="D178" s="167"/>
      <c r="E178" s="168"/>
      <c r="F178" s="168"/>
      <c r="G178" s="167"/>
      <c r="H178" s="168"/>
      <c r="I178" s="168" t="s">
        <v>57</v>
      </c>
      <c r="J178" s="174"/>
      <c r="K178" s="175">
        <f t="shared" ref="K178:K185" si="115">K179</f>
        <v>0</v>
      </c>
      <c r="L178" s="175">
        <f t="shared" ref="L178" si="116">L179</f>
        <v>0</v>
      </c>
      <c r="M178" s="175" t="e">
        <f t="shared" si="100"/>
        <v>#DIV/0!</v>
      </c>
    </row>
    <row r="179" hidden="1" customHeight="1" spans="1:13">
      <c r="A179" s="125" t="s">
        <v>190</v>
      </c>
      <c r="B179" s="166">
        <f t="shared" si="102"/>
        <v>920</v>
      </c>
      <c r="C179" s="167" t="s">
        <v>71</v>
      </c>
      <c r="D179" s="167" t="s">
        <v>77</v>
      </c>
      <c r="E179" s="168"/>
      <c r="F179" s="168"/>
      <c r="G179" s="167"/>
      <c r="H179" s="168"/>
      <c r="I179" s="168" t="s">
        <v>57</v>
      </c>
      <c r="J179" s="174"/>
      <c r="K179" s="175">
        <f t="shared" si="115"/>
        <v>0</v>
      </c>
      <c r="L179" s="175">
        <f t="shared" ref="L179" si="117">L180</f>
        <v>0</v>
      </c>
      <c r="M179" s="175" t="e">
        <f t="shared" si="100"/>
        <v>#DIV/0!</v>
      </c>
    </row>
    <row r="180" ht="38.25" hidden="1" spans="1:13">
      <c r="A180" s="127" t="s">
        <v>133</v>
      </c>
      <c r="B180" s="114">
        <f t="shared" si="102"/>
        <v>920</v>
      </c>
      <c r="C180" s="148" t="s">
        <v>71</v>
      </c>
      <c r="D180" s="148" t="s">
        <v>77</v>
      </c>
      <c r="E180" s="149">
        <v>89</v>
      </c>
      <c r="F180" s="150">
        <v>0</v>
      </c>
      <c r="G180" s="151"/>
      <c r="H180" s="150"/>
      <c r="I180" s="150"/>
      <c r="J180" s="156"/>
      <c r="K180" s="170">
        <f t="shared" si="115"/>
        <v>0</v>
      </c>
      <c r="L180" s="170">
        <f t="shared" ref="L180" si="118">L181</f>
        <v>0</v>
      </c>
      <c r="M180" s="170" t="e">
        <f t="shared" si="100"/>
        <v>#DIV/0!</v>
      </c>
    </row>
    <row r="181" ht="51" hidden="1" spans="1:13">
      <c r="A181" s="127" t="s">
        <v>134</v>
      </c>
      <c r="B181" s="114">
        <f t="shared" si="102"/>
        <v>920</v>
      </c>
      <c r="C181" s="148" t="s">
        <v>71</v>
      </c>
      <c r="D181" s="148" t="s">
        <v>77</v>
      </c>
      <c r="E181" s="149">
        <v>89</v>
      </c>
      <c r="F181" s="150">
        <v>1</v>
      </c>
      <c r="G181" s="151"/>
      <c r="H181" s="150"/>
      <c r="I181" s="150"/>
      <c r="J181" s="156"/>
      <c r="K181" s="170">
        <f t="shared" si="115"/>
        <v>0</v>
      </c>
      <c r="L181" s="170">
        <f t="shared" ref="L181" si="119">L182</f>
        <v>0</v>
      </c>
      <c r="M181" s="170" t="e">
        <f t="shared" si="100"/>
        <v>#DIV/0!</v>
      </c>
    </row>
    <row r="182" ht="25.5" hidden="1" spans="1:13">
      <c r="A182" s="127" t="s">
        <v>191</v>
      </c>
      <c r="B182" s="114">
        <f t="shared" si="102"/>
        <v>920</v>
      </c>
      <c r="C182" s="148" t="s">
        <v>71</v>
      </c>
      <c r="D182" s="148" t="s">
        <v>77</v>
      </c>
      <c r="E182" s="149">
        <v>89</v>
      </c>
      <c r="F182" s="150">
        <v>1</v>
      </c>
      <c r="G182" s="151" t="s">
        <v>85</v>
      </c>
      <c r="H182" s="150" t="s">
        <v>192</v>
      </c>
      <c r="I182" s="150"/>
      <c r="J182" s="156"/>
      <c r="K182" s="170">
        <f t="shared" si="115"/>
        <v>0</v>
      </c>
      <c r="L182" s="170">
        <f t="shared" ref="L182" si="120">L183</f>
        <v>0</v>
      </c>
      <c r="M182" s="170" t="e">
        <f t="shared" si="100"/>
        <v>#DIV/0!</v>
      </c>
    </row>
    <row r="183" ht="25.5" hidden="1" spans="1:13">
      <c r="A183" s="127" t="s">
        <v>193</v>
      </c>
      <c r="B183" s="114">
        <f t="shared" si="102"/>
        <v>920</v>
      </c>
      <c r="C183" s="148" t="s">
        <v>71</v>
      </c>
      <c r="D183" s="148" t="s">
        <v>77</v>
      </c>
      <c r="E183" s="149">
        <v>89</v>
      </c>
      <c r="F183" s="150">
        <v>1</v>
      </c>
      <c r="G183" s="151" t="s">
        <v>85</v>
      </c>
      <c r="H183" s="150" t="s">
        <v>192</v>
      </c>
      <c r="I183" s="150">
        <v>300</v>
      </c>
      <c r="J183" s="156"/>
      <c r="K183" s="170">
        <f t="shared" si="115"/>
        <v>0</v>
      </c>
      <c r="L183" s="170">
        <f t="shared" ref="L183" si="121">L184</f>
        <v>0</v>
      </c>
      <c r="M183" s="170" t="e">
        <f t="shared" si="100"/>
        <v>#DIV/0!</v>
      </c>
    </row>
    <row r="184" ht="25.5" hidden="1" spans="1:13">
      <c r="A184" s="127" t="s">
        <v>194</v>
      </c>
      <c r="B184" s="114">
        <f t="shared" si="102"/>
        <v>920</v>
      </c>
      <c r="C184" s="148" t="s">
        <v>71</v>
      </c>
      <c r="D184" s="148" t="s">
        <v>77</v>
      </c>
      <c r="E184" s="149">
        <v>89</v>
      </c>
      <c r="F184" s="150">
        <v>1</v>
      </c>
      <c r="G184" s="151" t="s">
        <v>85</v>
      </c>
      <c r="H184" s="150" t="s">
        <v>192</v>
      </c>
      <c r="I184" s="150">
        <v>310</v>
      </c>
      <c r="J184" s="156"/>
      <c r="K184" s="170">
        <f t="shared" si="115"/>
        <v>0</v>
      </c>
      <c r="L184" s="170">
        <f t="shared" ref="L184" si="122">L185</f>
        <v>0</v>
      </c>
      <c r="M184" s="170" t="e">
        <f t="shared" si="100"/>
        <v>#DIV/0!</v>
      </c>
    </row>
    <row r="185" ht="25.5" hidden="1" spans="1:13">
      <c r="A185" s="152" t="s">
        <v>195</v>
      </c>
      <c r="B185" s="153">
        <f t="shared" si="102"/>
        <v>920</v>
      </c>
      <c r="C185" s="154" t="s">
        <v>71</v>
      </c>
      <c r="D185" s="154" t="s">
        <v>77</v>
      </c>
      <c r="E185" s="155">
        <v>89</v>
      </c>
      <c r="F185" s="156">
        <v>1</v>
      </c>
      <c r="G185" s="157" t="s">
        <v>85</v>
      </c>
      <c r="H185" s="156" t="s">
        <v>192</v>
      </c>
      <c r="I185" s="156">
        <v>312</v>
      </c>
      <c r="J185" s="156"/>
      <c r="K185" s="171">
        <f t="shared" si="115"/>
        <v>0</v>
      </c>
      <c r="L185" s="171">
        <f t="shared" ref="L185" si="123">L186</f>
        <v>0</v>
      </c>
      <c r="M185" s="171" t="e">
        <f t="shared" si="100"/>
        <v>#DIV/0!</v>
      </c>
    </row>
    <row r="186" ht="51" hidden="1" spans="1:13">
      <c r="A186" s="158" t="s">
        <v>196</v>
      </c>
      <c r="B186" s="159">
        <f t="shared" si="102"/>
        <v>920</v>
      </c>
      <c r="C186" s="160" t="s">
        <v>71</v>
      </c>
      <c r="D186" s="160" t="s">
        <v>77</v>
      </c>
      <c r="E186" s="161">
        <v>89</v>
      </c>
      <c r="F186" s="162">
        <v>1</v>
      </c>
      <c r="G186" s="163" t="s">
        <v>85</v>
      </c>
      <c r="H186" s="162" t="s">
        <v>192</v>
      </c>
      <c r="I186" s="162">
        <v>312</v>
      </c>
      <c r="J186" s="162">
        <v>264</v>
      </c>
      <c r="K186" s="172"/>
      <c r="L186" s="172"/>
      <c r="M186" s="172" t="e">
        <f t="shared" si="100"/>
        <v>#DIV/0!</v>
      </c>
    </row>
    <row r="187" ht="18.75" customHeight="1" spans="1:13">
      <c r="A187" s="125" t="s">
        <v>197</v>
      </c>
      <c r="B187" s="166">
        <f t="shared" si="102"/>
        <v>920</v>
      </c>
      <c r="C187" s="168">
        <v>13</v>
      </c>
      <c r="D187" s="167"/>
      <c r="E187" s="168"/>
      <c r="F187" s="168"/>
      <c r="G187" s="167"/>
      <c r="H187" s="168"/>
      <c r="I187" s="168"/>
      <c r="J187" s="174"/>
      <c r="K187" s="175">
        <f t="shared" ref="K187:K193" si="124">K188</f>
        <v>0.1</v>
      </c>
      <c r="L187" s="175">
        <f t="shared" ref="L187" si="125">L188</f>
        <v>0.1</v>
      </c>
      <c r="M187" s="175">
        <f t="shared" si="100"/>
        <v>100</v>
      </c>
    </row>
    <row r="188" ht="28.5" customHeight="1" spans="1:13">
      <c r="A188" s="125" t="s">
        <v>198</v>
      </c>
      <c r="B188" s="166">
        <f t="shared" si="102"/>
        <v>920</v>
      </c>
      <c r="C188" s="168">
        <v>13</v>
      </c>
      <c r="D188" s="167" t="s">
        <v>77</v>
      </c>
      <c r="E188" s="168"/>
      <c r="F188" s="168"/>
      <c r="G188" s="167"/>
      <c r="H188" s="168"/>
      <c r="I188" s="168"/>
      <c r="J188" s="174"/>
      <c r="K188" s="175">
        <f t="shared" si="124"/>
        <v>0.1</v>
      </c>
      <c r="L188" s="175">
        <f t="shared" ref="L188" si="126">L189</f>
        <v>0.1</v>
      </c>
      <c r="M188" s="175">
        <f t="shared" si="100"/>
        <v>100</v>
      </c>
    </row>
    <row r="189" ht="38.25" spans="1:13">
      <c r="A189" s="127" t="s">
        <v>133</v>
      </c>
      <c r="B189" s="114">
        <f t="shared" si="102"/>
        <v>920</v>
      </c>
      <c r="C189" s="149">
        <v>13</v>
      </c>
      <c r="D189" s="148" t="s">
        <v>77</v>
      </c>
      <c r="E189" s="149" t="s">
        <v>154</v>
      </c>
      <c r="F189" s="150" t="s">
        <v>82</v>
      </c>
      <c r="G189" s="151"/>
      <c r="H189" s="150"/>
      <c r="I189" s="150"/>
      <c r="J189" s="156"/>
      <c r="K189" s="170">
        <f t="shared" si="124"/>
        <v>0.1</v>
      </c>
      <c r="L189" s="170">
        <f t="shared" ref="L189" si="127">L190</f>
        <v>0.1</v>
      </c>
      <c r="M189" s="170">
        <f t="shared" si="100"/>
        <v>100</v>
      </c>
    </row>
    <row r="190" ht="51" spans="1:13">
      <c r="A190" s="127" t="s">
        <v>134</v>
      </c>
      <c r="B190" s="114">
        <f t="shared" si="102"/>
        <v>920</v>
      </c>
      <c r="C190" s="149">
        <v>13</v>
      </c>
      <c r="D190" s="148" t="s">
        <v>77</v>
      </c>
      <c r="E190" s="149">
        <v>89</v>
      </c>
      <c r="F190" s="150">
        <v>1</v>
      </c>
      <c r="G190" s="151"/>
      <c r="H190" s="150"/>
      <c r="I190" s="150"/>
      <c r="J190" s="156"/>
      <c r="K190" s="170">
        <f t="shared" si="124"/>
        <v>0.1</v>
      </c>
      <c r="L190" s="170">
        <f t="shared" ref="L190" si="128">L191</f>
        <v>0.1</v>
      </c>
      <c r="M190" s="170">
        <f t="shared" si="100"/>
        <v>100</v>
      </c>
    </row>
    <row r="191" ht="25.5" spans="1:13">
      <c r="A191" s="127" t="s">
        <v>199</v>
      </c>
      <c r="B191" s="114">
        <f t="shared" si="102"/>
        <v>920</v>
      </c>
      <c r="C191" s="149">
        <v>13</v>
      </c>
      <c r="D191" s="148" t="s">
        <v>77</v>
      </c>
      <c r="E191" s="149" t="s">
        <v>154</v>
      </c>
      <c r="F191" s="150" t="s">
        <v>65</v>
      </c>
      <c r="G191" s="151" t="s">
        <v>85</v>
      </c>
      <c r="H191" s="150" t="s">
        <v>200</v>
      </c>
      <c r="I191" s="150"/>
      <c r="J191" s="156"/>
      <c r="K191" s="170">
        <f t="shared" si="124"/>
        <v>0.1</v>
      </c>
      <c r="L191" s="170">
        <f t="shared" ref="L191" si="129">L192</f>
        <v>0.1</v>
      </c>
      <c r="M191" s="170">
        <f t="shared" si="100"/>
        <v>100</v>
      </c>
    </row>
    <row r="192" ht="25.5" spans="1:13">
      <c r="A192" s="127" t="s">
        <v>201</v>
      </c>
      <c r="B192" s="114">
        <f t="shared" si="102"/>
        <v>920</v>
      </c>
      <c r="C192" s="149">
        <v>13</v>
      </c>
      <c r="D192" s="148" t="s">
        <v>77</v>
      </c>
      <c r="E192" s="149" t="s">
        <v>154</v>
      </c>
      <c r="F192" s="150" t="s">
        <v>65</v>
      </c>
      <c r="G192" s="151" t="s">
        <v>85</v>
      </c>
      <c r="H192" s="150" t="s">
        <v>200</v>
      </c>
      <c r="I192" s="150" t="s">
        <v>202</v>
      </c>
      <c r="J192" s="156"/>
      <c r="K192" s="170">
        <f t="shared" si="124"/>
        <v>0.1</v>
      </c>
      <c r="L192" s="170">
        <f t="shared" ref="L192" si="130">L193</f>
        <v>0.1</v>
      </c>
      <c r="M192" s="170">
        <f t="shared" si="100"/>
        <v>100</v>
      </c>
    </row>
    <row r="193" customHeight="1" spans="1:13">
      <c r="A193" s="127" t="s">
        <v>203</v>
      </c>
      <c r="B193" s="176">
        <f t="shared" si="102"/>
        <v>920</v>
      </c>
      <c r="C193" s="149">
        <v>13</v>
      </c>
      <c r="D193" s="148" t="s">
        <v>77</v>
      </c>
      <c r="E193" s="149" t="s">
        <v>154</v>
      </c>
      <c r="F193" s="150" t="s">
        <v>65</v>
      </c>
      <c r="G193" s="151" t="s">
        <v>85</v>
      </c>
      <c r="H193" s="150" t="s">
        <v>200</v>
      </c>
      <c r="I193" s="150" t="s">
        <v>204</v>
      </c>
      <c r="J193" s="156"/>
      <c r="K193" s="170">
        <f t="shared" si="124"/>
        <v>0.1</v>
      </c>
      <c r="L193" s="170">
        <f t="shared" ref="L193" si="131">L194</f>
        <v>0.1</v>
      </c>
      <c r="M193" s="170">
        <f t="shared" si="100"/>
        <v>100</v>
      </c>
    </row>
    <row r="194" hidden="1" spans="1:13">
      <c r="A194" s="177" t="s">
        <v>205</v>
      </c>
      <c r="B194" s="178">
        <f t="shared" si="102"/>
        <v>920</v>
      </c>
      <c r="C194" s="179">
        <v>13</v>
      </c>
      <c r="D194" s="180" t="s">
        <v>77</v>
      </c>
      <c r="E194" s="179" t="s">
        <v>154</v>
      </c>
      <c r="F194" s="181" t="s">
        <v>65</v>
      </c>
      <c r="G194" s="182" t="s">
        <v>85</v>
      </c>
      <c r="H194" s="181" t="s">
        <v>200</v>
      </c>
      <c r="I194" s="181" t="s">
        <v>204</v>
      </c>
      <c r="J194" s="181">
        <v>231</v>
      </c>
      <c r="K194" s="190">
        <v>0.1</v>
      </c>
      <c r="L194" s="190">
        <v>0.1</v>
      </c>
      <c r="M194" s="190">
        <f t="shared" si="100"/>
        <v>100</v>
      </c>
    </row>
    <row r="195" hidden="1" spans="1:13">
      <c r="A195" s="111" t="s">
        <v>206</v>
      </c>
      <c r="B195" s="183">
        <f t="shared" si="102"/>
        <v>920</v>
      </c>
      <c r="C195" s="184">
        <v>99</v>
      </c>
      <c r="D195" s="184"/>
      <c r="E195" s="184"/>
      <c r="F195" s="129"/>
      <c r="G195" s="129"/>
      <c r="H195" s="129"/>
      <c r="I195" s="129"/>
      <c r="J195" s="191"/>
      <c r="K195" s="192">
        <f t="shared" ref="K195:K201" si="132">K196</f>
        <v>0</v>
      </c>
      <c r="L195" s="192">
        <f t="shared" ref="L195" si="133">L196</f>
        <v>0</v>
      </c>
      <c r="M195" s="192" t="e">
        <f t="shared" si="100"/>
        <v>#DIV/0!</v>
      </c>
    </row>
    <row r="196" hidden="1" spans="1:13">
      <c r="A196" s="113" t="s">
        <v>206</v>
      </c>
      <c r="B196" s="183">
        <f t="shared" si="102"/>
        <v>920</v>
      </c>
      <c r="C196" s="185" t="s">
        <v>207</v>
      </c>
      <c r="D196" s="185" t="s">
        <v>207</v>
      </c>
      <c r="E196" s="184"/>
      <c r="F196" s="129"/>
      <c r="G196" s="129"/>
      <c r="H196" s="129"/>
      <c r="I196" s="129"/>
      <c r="J196" s="191"/>
      <c r="K196" s="192">
        <f t="shared" si="132"/>
        <v>0</v>
      </c>
      <c r="L196" s="192">
        <f t="shared" ref="L196" si="134">L197</f>
        <v>0</v>
      </c>
      <c r="M196" s="192" t="e">
        <f t="shared" si="100"/>
        <v>#DIV/0!</v>
      </c>
    </row>
    <row r="197" ht="80.25" hidden="1" customHeight="1" spans="1:13">
      <c r="A197" s="186" t="str">
        <f>$A$12</f>
        <v>Обеспечение деятельности администрации Симкинского сельского поселения Большеберезниковского муниципального района Республики Мордовия</v>
      </c>
      <c r="B197" s="183">
        <f t="shared" si="102"/>
        <v>920</v>
      </c>
      <c r="C197" s="165" t="s">
        <v>207</v>
      </c>
      <c r="D197" s="165" t="s">
        <v>207</v>
      </c>
      <c r="E197" s="165" t="s">
        <v>81</v>
      </c>
      <c r="F197" s="150" t="s">
        <v>82</v>
      </c>
      <c r="G197" s="129"/>
      <c r="H197" s="129"/>
      <c r="I197" s="129"/>
      <c r="J197" s="191"/>
      <c r="K197" s="170">
        <f t="shared" si="132"/>
        <v>0</v>
      </c>
      <c r="L197" s="170">
        <f t="shared" ref="L197" si="135">L198</f>
        <v>0</v>
      </c>
      <c r="M197" s="170" t="e">
        <f t="shared" si="100"/>
        <v>#DIV/0!</v>
      </c>
    </row>
    <row r="198" ht="78" hidden="1" customHeight="1" spans="1:13">
      <c r="A198" s="111" t="str">
        <f>$A$13</f>
        <v>Высшее должностное лицо администрации Симкинского сельского поселения Большеберезниковского муниципального района Республики Мордовия</v>
      </c>
      <c r="B198" s="183">
        <f t="shared" si="102"/>
        <v>920</v>
      </c>
      <c r="C198" s="165" t="s">
        <v>207</v>
      </c>
      <c r="D198" s="165" t="s">
        <v>207</v>
      </c>
      <c r="E198" s="165" t="s">
        <v>81</v>
      </c>
      <c r="F198" s="150" t="s">
        <v>65</v>
      </c>
      <c r="G198" s="149"/>
      <c r="H198" s="149"/>
      <c r="I198" s="149"/>
      <c r="J198" s="155"/>
      <c r="K198" s="193">
        <f t="shared" si="132"/>
        <v>0</v>
      </c>
      <c r="L198" s="193">
        <f t="shared" ref="L198" si="136">L199</f>
        <v>0</v>
      </c>
      <c r="M198" s="193" t="e">
        <f t="shared" si="100"/>
        <v>#DIV/0!</v>
      </c>
    </row>
    <row r="199" hidden="1" spans="1:13">
      <c r="A199" s="111" t="s">
        <v>206</v>
      </c>
      <c r="B199" s="183">
        <f t="shared" si="102"/>
        <v>920</v>
      </c>
      <c r="C199" s="184" t="s">
        <v>207</v>
      </c>
      <c r="D199" s="184" t="s">
        <v>207</v>
      </c>
      <c r="E199" s="184" t="s">
        <v>81</v>
      </c>
      <c r="F199" s="129" t="s">
        <v>65</v>
      </c>
      <c r="G199" s="128" t="s">
        <v>85</v>
      </c>
      <c r="H199" s="128" t="s">
        <v>208</v>
      </c>
      <c r="I199" s="129"/>
      <c r="J199" s="191"/>
      <c r="K199" s="192">
        <f t="shared" si="132"/>
        <v>0</v>
      </c>
      <c r="L199" s="192">
        <f t="shared" ref="L199" si="137">L200</f>
        <v>0</v>
      </c>
      <c r="M199" s="192" t="e">
        <f t="shared" si="100"/>
        <v>#DIV/0!</v>
      </c>
    </row>
    <row r="200" hidden="1" spans="1:13">
      <c r="A200" s="112" t="s">
        <v>122</v>
      </c>
      <c r="B200" s="187">
        <f t="shared" si="102"/>
        <v>920</v>
      </c>
      <c r="C200" s="184" t="s">
        <v>207</v>
      </c>
      <c r="D200" s="184" t="s">
        <v>207</v>
      </c>
      <c r="E200" s="184" t="s">
        <v>81</v>
      </c>
      <c r="F200" s="129" t="s">
        <v>65</v>
      </c>
      <c r="G200" s="128" t="s">
        <v>85</v>
      </c>
      <c r="H200" s="128" t="s">
        <v>208</v>
      </c>
      <c r="I200" s="194" t="s">
        <v>137</v>
      </c>
      <c r="J200" s="195"/>
      <c r="K200" s="196">
        <f t="shared" si="132"/>
        <v>0</v>
      </c>
      <c r="L200" s="196">
        <f t="shared" ref="L200:L201" si="138">L201</f>
        <v>0</v>
      </c>
      <c r="M200" s="196" t="e">
        <f t="shared" si="100"/>
        <v>#DIV/0!</v>
      </c>
    </row>
    <row r="201" hidden="1" spans="1:13">
      <c r="A201" s="111" t="s">
        <v>138</v>
      </c>
      <c r="B201" s="183">
        <f t="shared" si="102"/>
        <v>920</v>
      </c>
      <c r="C201" s="184" t="s">
        <v>207</v>
      </c>
      <c r="D201" s="184" t="s">
        <v>207</v>
      </c>
      <c r="E201" s="184" t="s">
        <v>81</v>
      </c>
      <c r="F201" s="129" t="s">
        <v>65</v>
      </c>
      <c r="G201" s="129" t="s">
        <v>85</v>
      </c>
      <c r="H201" s="129" t="s">
        <v>208</v>
      </c>
      <c r="I201" s="128" t="s">
        <v>209</v>
      </c>
      <c r="J201" s="191"/>
      <c r="K201" s="192">
        <f t="shared" si="132"/>
        <v>0</v>
      </c>
      <c r="L201" s="192">
        <f t="shared" si="138"/>
        <v>0</v>
      </c>
      <c r="M201" s="192" t="e">
        <f t="shared" si="100"/>
        <v>#DIV/0!</v>
      </c>
    </row>
    <row r="202" hidden="1" spans="1:13">
      <c r="A202" s="158" t="s">
        <v>139</v>
      </c>
      <c r="B202" s="188">
        <f t="shared" si="102"/>
        <v>920</v>
      </c>
      <c r="C202" s="189" t="s">
        <v>207</v>
      </c>
      <c r="D202" s="189" t="s">
        <v>207</v>
      </c>
      <c r="E202" s="189" t="s">
        <v>81</v>
      </c>
      <c r="F202" s="189" t="s">
        <v>65</v>
      </c>
      <c r="G202" s="189" t="s">
        <v>85</v>
      </c>
      <c r="H202" s="189" t="s">
        <v>208</v>
      </c>
      <c r="I202" s="197" t="s">
        <v>209</v>
      </c>
      <c r="J202" s="197" t="s">
        <v>140</v>
      </c>
      <c r="K202" s="198"/>
      <c r="L202" s="198"/>
      <c r="M202" s="198" t="e">
        <f t="shared" si="100"/>
        <v>#DIV/0!</v>
      </c>
    </row>
  </sheetData>
  <mergeCells count="12">
    <mergeCell ref="I1:M1"/>
    <mergeCell ref="I2:M2"/>
    <mergeCell ref="A3:M3"/>
    <mergeCell ref="I4:M4"/>
    <mergeCell ref="K5:M5"/>
    <mergeCell ref="A5:A6"/>
    <mergeCell ref="B5:B6"/>
    <mergeCell ref="C5:C6"/>
    <mergeCell ref="D5:D6"/>
    <mergeCell ref="I5:I6"/>
    <mergeCell ref="J5:J6"/>
    <mergeCell ref="E5:H6"/>
  </mergeCells>
  <conditionalFormatting sqref="A126">
    <cfRule type="expression" dxfId="1" priority="100" stopIfTrue="1">
      <formula>$D126=""</formula>
    </cfRule>
    <cfRule type="expression" dxfId="2" priority="101" stopIfTrue="1">
      <formula>$G126&lt;&gt;""</formula>
    </cfRule>
    <cfRule type="expression" dxfId="3" priority="102" stopIfTrue="1">
      <formula>AND(#REF!="",$D126&lt;&gt;"")</formula>
    </cfRule>
    <cfRule type="expression" dxfId="1" priority="97" stopIfTrue="1">
      <formula>#REF!=""</formula>
    </cfRule>
    <cfRule type="expression" dxfId="2" priority="98" stopIfTrue="1">
      <formula>#REF!&lt;&gt;""</formula>
    </cfRule>
    <cfRule type="expression" dxfId="3" priority="99" stopIfTrue="1">
      <formula>AND($F126="",#REF!&lt;&gt;"")</formula>
    </cfRule>
    <cfRule type="expression" dxfId="1" priority="94" stopIfTrue="1">
      <formula>#REF!=""</formula>
    </cfRule>
    <cfRule type="expression" dxfId="2" priority="95" stopIfTrue="1">
      <formula>#REF!&lt;&gt;""</formula>
    </cfRule>
    <cfRule type="expression" dxfId="3" priority="96" stopIfTrue="1">
      <formula>AND($I126="",#REF!&lt;&gt;"")</formula>
    </cfRule>
    <cfRule type="expression" dxfId="1" priority="91" stopIfTrue="1">
      <formula>$D126=""</formula>
    </cfRule>
    <cfRule type="expression" dxfId="2" priority="92" stopIfTrue="1">
      <formula>#REF!&lt;&gt;""</formula>
    </cfRule>
    <cfRule type="expression" dxfId="3" priority="93" stopIfTrue="1">
      <formula>AND(#REF!="",$D126&lt;&gt;"")</formula>
    </cfRule>
    <cfRule type="expression" dxfId="1" priority="88" stopIfTrue="1">
      <formula>#REF!=""</formula>
    </cfRule>
    <cfRule type="expression" dxfId="2" priority="89" stopIfTrue="1">
      <formula>#REF!&lt;&gt;""</formula>
    </cfRule>
    <cfRule type="expression" dxfId="3" priority="90" stopIfTrue="1">
      <formula>AND($I126="",#REF!&lt;&gt;"")</formula>
    </cfRule>
    <cfRule type="expression" dxfId="1" priority="85" stopIfTrue="1">
      <formula>$D126=""</formula>
    </cfRule>
    <cfRule type="expression" dxfId="2" priority="86" stopIfTrue="1">
      <formula>#REF!&lt;&gt;""</formula>
    </cfRule>
    <cfRule type="expression" dxfId="3" priority="87" stopIfTrue="1">
      <formula>AND(#REF!="",$D126&lt;&gt;"")</formula>
    </cfRule>
    <cfRule type="expression" dxfId="1" priority="82" stopIfTrue="1">
      <formula>#REF!=""</formula>
    </cfRule>
    <cfRule type="expression" dxfId="2" priority="83" stopIfTrue="1">
      <formula>$K126&lt;&gt;""</formula>
    </cfRule>
    <cfRule type="expression" dxfId="3" priority="84" stopIfTrue="1">
      <formula>AND($I126="",#REF!&lt;&gt;"")</formula>
    </cfRule>
  </conditionalFormatting>
  <conditionalFormatting sqref="A127">
    <cfRule type="expression" dxfId="1" priority="79" stopIfTrue="1">
      <formula>$D127=""</formula>
    </cfRule>
    <cfRule type="expression" dxfId="2" priority="80" stopIfTrue="1">
      <formula>$G127&lt;&gt;""</formula>
    </cfRule>
    <cfRule type="expression" dxfId="3" priority="81" stopIfTrue="1">
      <formula>AND(#REF!="",$D127&lt;&gt;"")</formula>
    </cfRule>
    <cfRule type="expression" dxfId="1" priority="76" stopIfTrue="1">
      <formula>#REF!=""</formula>
    </cfRule>
    <cfRule type="expression" dxfId="2" priority="77" stopIfTrue="1">
      <formula>#REF!&lt;&gt;""</formula>
    </cfRule>
    <cfRule type="expression" dxfId="3" priority="78" stopIfTrue="1">
      <formula>AND($F127="",#REF!&lt;&gt;"")</formula>
    </cfRule>
    <cfRule type="expression" dxfId="1" priority="73" stopIfTrue="1">
      <formula>$D127=""</formula>
    </cfRule>
    <cfRule type="expression" dxfId="2" priority="74" stopIfTrue="1">
      <formula>#REF!&lt;&gt;""</formula>
    </cfRule>
    <cfRule type="expression" dxfId="3" priority="75" stopIfTrue="1">
      <formula>AND(#REF!="",$D127&lt;&gt;"")</formula>
    </cfRule>
    <cfRule type="expression" dxfId="1" priority="70" stopIfTrue="1">
      <formula>#REF!=""</formula>
    </cfRule>
    <cfRule type="expression" dxfId="2" priority="71" stopIfTrue="1">
      <formula>#REF!&lt;&gt;""</formula>
    </cfRule>
    <cfRule type="expression" dxfId="3" priority="72" stopIfTrue="1">
      <formula>AND($I127="",#REF!&lt;&gt;"")</formula>
    </cfRule>
    <cfRule type="expression" dxfId="1" priority="67" stopIfTrue="1">
      <formula>$D127=""</formula>
    </cfRule>
    <cfRule type="expression" dxfId="2" priority="68" stopIfTrue="1">
      <formula>#REF!&lt;&gt;""</formula>
    </cfRule>
    <cfRule type="expression" dxfId="3" priority="69" stopIfTrue="1">
      <formula>AND(#REF!="",$D127&lt;&gt;"")</formula>
    </cfRule>
    <cfRule type="expression" dxfId="1" priority="64" stopIfTrue="1">
      <formula>#REF!=""</formula>
    </cfRule>
    <cfRule type="expression" dxfId="2" priority="65" stopIfTrue="1">
      <formula>$K127&lt;&gt;""</formula>
    </cfRule>
    <cfRule type="expression" dxfId="3" priority="66" stopIfTrue="1">
      <formula>AND($I127="",#REF!&lt;&gt;"")</formula>
    </cfRule>
    <cfRule type="expression" dxfId="1" priority="49" stopIfTrue="1">
      <formula>$D127=""</formula>
    </cfRule>
    <cfRule type="expression" dxfId="2" priority="50" stopIfTrue="1">
      <formula>$G127&lt;&gt;""</formula>
    </cfRule>
    <cfRule type="expression" dxfId="3" priority="51" stopIfTrue="1">
      <formula>AND(#REF!="",$D127&lt;&gt;"")</formula>
    </cfRule>
    <cfRule type="expression" dxfId="1" priority="46" stopIfTrue="1">
      <formula>#REF!=""</formula>
    </cfRule>
    <cfRule type="expression" dxfId="2" priority="47" stopIfTrue="1">
      <formula>#REF!&lt;&gt;""</formula>
    </cfRule>
    <cfRule type="expression" dxfId="3" priority="48" stopIfTrue="1">
      <formula>AND($F127="",#REF!&lt;&gt;"")</formula>
    </cfRule>
    <cfRule type="expression" dxfId="1" priority="43" stopIfTrue="1">
      <formula>#REF!=""</formula>
    </cfRule>
    <cfRule type="expression" dxfId="2" priority="44" stopIfTrue="1">
      <formula>#REF!&lt;&gt;""</formula>
    </cfRule>
    <cfRule type="expression" dxfId="3" priority="45" stopIfTrue="1">
      <formula>AND($I127="",#REF!&lt;&gt;"")</formula>
    </cfRule>
    <cfRule type="expression" dxfId="1" priority="40" stopIfTrue="1">
      <formula>$D127=""</formula>
    </cfRule>
    <cfRule type="expression" dxfId="2" priority="41" stopIfTrue="1">
      <formula>#REF!&lt;&gt;""</formula>
    </cfRule>
    <cfRule type="expression" dxfId="3" priority="42" stopIfTrue="1">
      <formula>AND(#REF!="",$D127&lt;&gt;"")</formula>
    </cfRule>
    <cfRule type="expression" dxfId="1" priority="37" stopIfTrue="1">
      <formula>#REF!=""</formula>
    </cfRule>
    <cfRule type="expression" dxfId="2" priority="38" stopIfTrue="1">
      <formula>#REF!&lt;&gt;""</formula>
    </cfRule>
    <cfRule type="expression" dxfId="3" priority="39" stopIfTrue="1">
      <formula>AND($I127="",#REF!&lt;&gt;"")</formula>
    </cfRule>
    <cfRule type="expression" dxfId="1" priority="34" stopIfTrue="1">
      <formula>$D127=""</formula>
    </cfRule>
    <cfRule type="expression" dxfId="2" priority="35" stopIfTrue="1">
      <formula>#REF!&lt;&gt;""</formula>
    </cfRule>
    <cfRule type="expression" dxfId="3" priority="36" stopIfTrue="1">
      <formula>AND(#REF!="",$D127&lt;&gt;"")</formula>
    </cfRule>
    <cfRule type="expression" dxfId="1" priority="31" stopIfTrue="1">
      <formula>#REF!=""</formula>
    </cfRule>
    <cfRule type="expression" dxfId="2" priority="32" stopIfTrue="1">
      <formula>$K127&lt;&gt;""</formula>
    </cfRule>
    <cfRule type="expression" dxfId="3" priority="33" stopIfTrue="1">
      <formula>AND($I127="",#REF!&lt;&gt;"")</formula>
    </cfRule>
  </conditionalFormatting>
  <conditionalFormatting sqref="A128">
    <cfRule type="expression" dxfId="1" priority="61" stopIfTrue="1">
      <formula>#REF!=""</formula>
    </cfRule>
    <cfRule type="expression" dxfId="2" priority="62" stopIfTrue="1">
      <formula>#REF!&lt;&gt;""</formula>
    </cfRule>
    <cfRule type="expression" dxfId="3" priority="63" stopIfTrue="1">
      <formula>AND($I128="",#REF!&lt;&gt;"")</formula>
    </cfRule>
    <cfRule type="expression" dxfId="1" priority="58" stopIfTrue="1">
      <formula>#REF!=""</formula>
    </cfRule>
    <cfRule type="expression" dxfId="2" priority="59" stopIfTrue="1">
      <formula>#REF!&lt;&gt;""</formula>
    </cfRule>
    <cfRule type="expression" dxfId="3" priority="60" stopIfTrue="1">
      <formula>AND($I128="",#REF!&lt;&gt;"")</formula>
    </cfRule>
    <cfRule type="expression" dxfId="1" priority="55" stopIfTrue="1">
      <formula>#REF!=""</formula>
    </cfRule>
    <cfRule type="expression" dxfId="2" priority="56" stopIfTrue="1">
      <formula>#REF!&lt;&gt;""</formula>
    </cfRule>
    <cfRule type="expression" dxfId="3" priority="57" stopIfTrue="1">
      <formula>AND($I128="",#REF!&lt;&gt;"")</formula>
    </cfRule>
    <cfRule type="expression" dxfId="1" priority="52" stopIfTrue="1">
      <formula>#REF!=""</formula>
    </cfRule>
    <cfRule type="expression" dxfId="2" priority="53" stopIfTrue="1">
      <formula>#REF!&lt;&gt;""</formula>
    </cfRule>
    <cfRule type="expression" dxfId="3" priority="54" stopIfTrue="1">
      <formula>AND($I128="",#REF!&lt;&gt;"")</formula>
    </cfRule>
    <cfRule type="expression" dxfId="1" priority="28" stopIfTrue="1">
      <formula>$D128=""</formula>
    </cfRule>
    <cfRule type="expression" dxfId="2" priority="29" stopIfTrue="1">
      <formula>$G128&lt;&gt;""</formula>
    </cfRule>
    <cfRule type="expression" dxfId="3" priority="30" stopIfTrue="1">
      <formula>AND(#REF!="",$D128&lt;&gt;"")</formula>
    </cfRule>
    <cfRule type="expression" dxfId="1" priority="25" stopIfTrue="1">
      <formula>#REF!=""</formula>
    </cfRule>
    <cfRule type="expression" dxfId="2" priority="26" stopIfTrue="1">
      <formula>#REF!&lt;&gt;""</formula>
    </cfRule>
    <cfRule type="expression" dxfId="3" priority="27" stopIfTrue="1">
      <formula>AND($F128="",#REF!&lt;&gt;"")</formula>
    </cfRule>
    <cfRule type="expression" dxfId="1" priority="22" stopIfTrue="1">
      <formula>$D128=""</formula>
    </cfRule>
    <cfRule type="expression" dxfId="2" priority="23" stopIfTrue="1">
      <formula>#REF!&lt;&gt;""</formula>
    </cfRule>
    <cfRule type="expression" dxfId="3" priority="24" stopIfTrue="1">
      <formula>AND(#REF!="",$D128&lt;&gt;"")</formula>
    </cfRule>
    <cfRule type="expression" dxfId="1" priority="19" stopIfTrue="1">
      <formula>#REF!=""</formula>
    </cfRule>
    <cfRule type="expression" dxfId="2" priority="20" stopIfTrue="1">
      <formula>#REF!&lt;&gt;""</formula>
    </cfRule>
    <cfRule type="expression" dxfId="3" priority="21" stopIfTrue="1">
      <formula>AND($I128="",#REF!&lt;&gt;"")</formula>
    </cfRule>
    <cfRule type="expression" dxfId="1" priority="16" stopIfTrue="1">
      <formula>$D128=""</formula>
    </cfRule>
    <cfRule type="expression" dxfId="2" priority="17" stopIfTrue="1">
      <formula>#REF!&lt;&gt;""</formula>
    </cfRule>
    <cfRule type="expression" dxfId="3" priority="18" stopIfTrue="1">
      <formula>AND(#REF!="",$D128&lt;&gt;"")</formula>
    </cfRule>
    <cfRule type="expression" dxfId="1" priority="13" stopIfTrue="1">
      <formula>#REF!=""</formula>
    </cfRule>
    <cfRule type="expression" dxfId="2" priority="14" stopIfTrue="1">
      <formula>$K128&lt;&gt;""</formula>
    </cfRule>
    <cfRule type="expression" dxfId="3" priority="15" stopIfTrue="1">
      <formula>AND($I128="",#REF!&lt;&gt;"")</formula>
    </cfRule>
  </conditionalFormatting>
  <conditionalFormatting sqref="A129">
    <cfRule type="expression" dxfId="1" priority="1" stopIfTrue="1">
      <formula>#REF!=""</formula>
    </cfRule>
    <cfRule type="expression" dxfId="2" priority="2" stopIfTrue="1">
      <formula>#REF!&lt;&gt;""</formula>
    </cfRule>
    <cfRule type="expression" dxfId="3" priority="3" stopIfTrue="1">
      <formula>AND($I129="",#REF!&lt;&gt;"")</formula>
    </cfRule>
    <cfRule type="expression" dxfId="1" priority="103" stopIfTrue="1">
      <formula>$D129=""</formula>
    </cfRule>
    <cfRule type="expression" dxfId="2" priority="104" stopIfTrue="1">
      <formula>#REF!&lt;&gt;""</formula>
    </cfRule>
    <cfRule type="expression" dxfId="3" priority="105" stopIfTrue="1">
      <formula>AND(#REF!="",$D129&lt;&gt;"")</formula>
    </cfRule>
    <cfRule type="expression" dxfId="1" priority="109" stopIfTrue="1">
      <formula>#REF!=""</formula>
    </cfRule>
    <cfRule type="expression" dxfId="2" priority="110" stopIfTrue="1">
      <formula>$K129&lt;&gt;""</formula>
    </cfRule>
    <cfRule type="expression" dxfId="3" priority="111" stopIfTrue="1">
      <formula>AND($I129="",#REF!&lt;&gt;"")</formula>
    </cfRule>
    <cfRule type="expression" dxfId="1" priority="106" stopIfTrue="1">
      <formula>#REF!=""</formula>
    </cfRule>
    <cfRule type="expression" dxfId="2" priority="107" stopIfTrue="1">
      <formula>#REF!&lt;&gt;""</formula>
    </cfRule>
    <cfRule type="expression" dxfId="3" priority="108" stopIfTrue="1">
      <formula>AND(#REF!="",#REF!&lt;&gt;"")</formula>
    </cfRule>
    <cfRule type="expression" dxfId="1" priority="10" stopIfTrue="1">
      <formula>#REF!=""</formula>
    </cfRule>
    <cfRule type="expression" dxfId="2" priority="11" stopIfTrue="1">
      <formula>#REF!&lt;&gt;""</formula>
    </cfRule>
    <cfRule type="expression" dxfId="3" priority="12" stopIfTrue="1">
      <formula>AND($I129="",#REF!&lt;&gt;"")</formula>
    </cfRule>
    <cfRule type="expression" dxfId="1" priority="7" stopIfTrue="1">
      <formula>#REF!=""</formula>
    </cfRule>
    <cfRule type="expression" dxfId="2" priority="8" stopIfTrue="1">
      <formula>#REF!&lt;&gt;""</formula>
    </cfRule>
    <cfRule type="expression" dxfId="3" priority="9" stopIfTrue="1">
      <formula>AND($I129="",#REF!&lt;&gt;"")</formula>
    </cfRule>
    <cfRule type="expression" dxfId="1" priority="4" stopIfTrue="1">
      <formula>#REF!=""</formula>
    </cfRule>
    <cfRule type="expression" dxfId="2" priority="5" stopIfTrue="1">
      <formula>#REF!&lt;&gt;""</formula>
    </cfRule>
    <cfRule type="expression" dxfId="3" priority="6" stopIfTrue="1">
      <formula>AND($I129="",#REF!&lt;&gt;"")</formula>
    </cfRule>
  </conditionalFormatting>
  <pageMargins left="0.4330709" right="0.2362205" top="0.7027559" bottom="1.220866" header="0.3" footer="0.3"/>
  <pageSetup paperSize="9" scale="83" orientation="portrait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4"/>
  <sheetViews>
    <sheetView view="pageBreakPreview" zoomScaleNormal="110" workbookViewId="0">
      <selection activeCell="A118" sqref="$A118:$XFD124"/>
    </sheetView>
  </sheetViews>
  <sheetFormatPr defaultColWidth="9" defaultRowHeight="12.75"/>
  <cols>
    <col min="1" max="1" width="43" customWidth="1"/>
    <col min="2" max="2" width="4.16666666666667" customWidth="1"/>
    <col min="3" max="3" width="5.5" customWidth="1"/>
    <col min="4" max="6" width="4.16666666666667" customWidth="1"/>
    <col min="7" max="7" width="6.33333333333333" customWidth="1"/>
    <col min="8" max="8" width="4.16666666666667" customWidth="1"/>
    <col min="9" max="11" width="14" customWidth="1"/>
  </cols>
  <sheetData>
    <row r="1" spans="8:11">
      <c r="H1" s="103" t="s">
        <v>210</v>
      </c>
      <c r="I1" s="104"/>
      <c r="J1" s="104"/>
      <c r="K1" s="104"/>
    </row>
    <row r="2" ht="92.25" customHeight="1" spans="1:11">
      <c r="A2" s="86" t="s">
        <v>57</v>
      </c>
      <c r="B2" s="86" t="s">
        <v>57</v>
      </c>
      <c r="C2" s="87" t="s">
        <v>57</v>
      </c>
      <c r="D2" s="87" t="s">
        <v>57</v>
      </c>
      <c r="E2" s="87" t="s">
        <v>57</v>
      </c>
      <c r="F2" s="87" t="s">
        <v>57</v>
      </c>
      <c r="G2" s="87" t="s">
        <v>57</v>
      </c>
      <c r="H2" s="105" t="str">
        <f>'Приложение 2'!$I$2</f>
        <v> к решению  Совета депутатов Симкинского сельского поселения Большеберезниковского 
муниципального района Республики Мордовия «Об исполнении бюджета Симкинского сельского поселения Большеберезниковского муниципального района  Республики Мордовия за I полугодие 2024 года»</v>
      </c>
      <c r="I2" s="87"/>
      <c r="J2" s="87"/>
      <c r="K2" s="87"/>
    </row>
    <row r="3" ht="111" customHeight="1" spans="1:11">
      <c r="A3" s="88" t="s">
        <v>211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ht="15" customHeight="1" spans="1:11">
      <c r="A4" s="89" t="s">
        <v>57</v>
      </c>
      <c r="B4" s="89" t="s">
        <v>57</v>
      </c>
      <c r="C4" s="89" t="s">
        <v>57</v>
      </c>
      <c r="D4" s="89" t="s">
        <v>57</v>
      </c>
      <c r="E4" s="89" t="s">
        <v>57</v>
      </c>
      <c r="F4" s="89" t="s">
        <v>57</v>
      </c>
      <c r="G4" s="89" t="s">
        <v>57</v>
      </c>
      <c r="H4" s="86" t="s">
        <v>2</v>
      </c>
      <c r="I4" s="86"/>
      <c r="J4" s="86"/>
      <c r="K4" s="86"/>
    </row>
    <row r="5" ht="20.45" customHeight="1" spans="1:11">
      <c r="A5" s="90" t="s">
        <v>4</v>
      </c>
      <c r="B5" s="90" t="s">
        <v>61</v>
      </c>
      <c r="C5" s="90" t="s">
        <v>62</v>
      </c>
      <c r="D5" s="90" t="s">
        <v>63</v>
      </c>
      <c r="E5" s="90"/>
      <c r="F5" s="90"/>
      <c r="G5" s="90"/>
      <c r="H5" s="90" t="s">
        <v>64</v>
      </c>
      <c r="I5" s="90" t="s">
        <v>5</v>
      </c>
      <c r="J5" s="90"/>
      <c r="K5" s="90"/>
    </row>
    <row r="6" ht="26.25" customHeight="1" spans="1:11">
      <c r="A6" s="90" t="s">
        <v>57</v>
      </c>
      <c r="B6" s="90" t="s">
        <v>57</v>
      </c>
      <c r="C6" s="90" t="s">
        <v>57</v>
      </c>
      <c r="D6" s="90" t="s">
        <v>57</v>
      </c>
      <c r="E6" s="90"/>
      <c r="F6" s="90"/>
      <c r="G6" s="90"/>
      <c r="H6" s="90" t="s">
        <v>57</v>
      </c>
      <c r="I6" s="90" t="s">
        <v>6</v>
      </c>
      <c r="J6" s="90" t="s">
        <v>7</v>
      </c>
      <c r="K6" s="90" t="s">
        <v>8</v>
      </c>
    </row>
    <row r="7" ht="13.7" customHeight="1" spans="1:11">
      <c r="A7" s="118" t="s">
        <v>65</v>
      </c>
      <c r="B7" s="118" t="s">
        <v>66</v>
      </c>
      <c r="C7" s="118" t="s">
        <v>9</v>
      </c>
      <c r="D7" s="118" t="s">
        <v>10</v>
      </c>
      <c r="E7" s="118" t="s">
        <v>11</v>
      </c>
      <c r="F7" s="118" t="s">
        <v>67</v>
      </c>
      <c r="G7" s="118" t="s">
        <v>68</v>
      </c>
      <c r="H7" s="118" t="s">
        <v>69</v>
      </c>
      <c r="I7" s="118" t="s">
        <v>70</v>
      </c>
      <c r="J7" s="118" t="s">
        <v>71</v>
      </c>
      <c r="K7" s="118" t="s">
        <v>72</v>
      </c>
    </row>
    <row r="8" ht="14.45" customHeight="1" spans="1:11">
      <c r="A8" s="92" t="s">
        <v>74</v>
      </c>
      <c r="B8" s="95" t="s">
        <v>57</v>
      </c>
      <c r="C8" s="95" t="s">
        <v>57</v>
      </c>
      <c r="D8" s="95" t="s">
        <v>57</v>
      </c>
      <c r="E8" s="95" t="s">
        <v>57</v>
      </c>
      <c r="F8" s="95" t="s">
        <v>57</v>
      </c>
      <c r="G8" s="95" t="s">
        <v>57</v>
      </c>
      <c r="H8" s="95" t="s">
        <v>57</v>
      </c>
      <c r="I8" s="122">
        <f>I9+I50+I59+I66+I104+I111+I118</f>
        <v>1734.6</v>
      </c>
      <c r="J8" s="122">
        <f>J9+J50+J59+J66+J104+J111+J118</f>
        <v>939.3</v>
      </c>
      <c r="K8" s="122">
        <f>J8/I8*100</f>
        <v>54.1508128675199</v>
      </c>
    </row>
    <row r="9" spans="1:11">
      <c r="A9" s="119" t="s">
        <v>76</v>
      </c>
      <c r="B9" s="93" t="s">
        <v>77</v>
      </c>
      <c r="C9" s="93"/>
      <c r="D9" s="93"/>
      <c r="E9" s="93"/>
      <c r="F9" s="93"/>
      <c r="G9" s="93"/>
      <c r="H9" s="93"/>
      <c r="I9" s="107">
        <f>I10+I19+I40+I45</f>
        <v>1013.4</v>
      </c>
      <c r="J9" s="107">
        <f t="shared" ref="J9" si="0">J10+J19+J40+J45</f>
        <v>598.2</v>
      </c>
      <c r="K9" s="107">
        <f t="shared" ref="K9:K78" si="1">J9/I9*100</f>
        <v>59.0290112492599</v>
      </c>
    </row>
    <row r="10" ht="36" spans="1:11">
      <c r="A10" s="102" t="s">
        <v>78</v>
      </c>
      <c r="B10" s="93" t="s">
        <v>77</v>
      </c>
      <c r="C10" s="93" t="s">
        <v>79</v>
      </c>
      <c r="D10" s="93"/>
      <c r="E10" s="93"/>
      <c r="F10" s="93"/>
      <c r="G10" s="93"/>
      <c r="H10" s="93"/>
      <c r="I10" s="107">
        <f>I11</f>
        <v>325.5</v>
      </c>
      <c r="J10" s="107">
        <f t="shared" ref="J10" si="2">J11</f>
        <v>170.6</v>
      </c>
      <c r="K10" s="107">
        <f t="shared" si="1"/>
        <v>52.4116743471582</v>
      </c>
    </row>
    <row r="11" ht="47.25" customHeight="1" spans="1:11">
      <c r="A11" s="94" t="str">
        <f>'Приложение 2'!$A$12</f>
        <v>Обеспечение деятельности администрации Симкинского сельского поселения Большеберезниковского муниципального района Республики Мордовия</v>
      </c>
      <c r="B11" s="95" t="s">
        <v>77</v>
      </c>
      <c r="C11" s="95" t="s">
        <v>79</v>
      </c>
      <c r="D11" s="95" t="s">
        <v>81</v>
      </c>
      <c r="E11" s="95" t="s">
        <v>82</v>
      </c>
      <c r="F11" s="95"/>
      <c r="G11" s="95"/>
      <c r="H11" s="95"/>
      <c r="I11" s="108">
        <f>I12</f>
        <v>325.5</v>
      </c>
      <c r="J11" s="108">
        <f t="shared" ref="J11" si="3">J12</f>
        <v>170.6</v>
      </c>
      <c r="K11" s="108">
        <f t="shared" si="1"/>
        <v>52.4116743471582</v>
      </c>
    </row>
    <row r="12" ht="48" customHeight="1" spans="1:11">
      <c r="A12" s="94" t="str">
        <f>'Приложение 2'!$A$13</f>
        <v>Высшее должностное лицо администрации Симкинского сельского поселения Большеберезниковского муниципального района Республики Мордовия</v>
      </c>
      <c r="B12" s="95" t="s">
        <v>77</v>
      </c>
      <c r="C12" s="95" t="s">
        <v>79</v>
      </c>
      <c r="D12" s="95" t="s">
        <v>81</v>
      </c>
      <c r="E12" s="95" t="s">
        <v>65</v>
      </c>
      <c r="F12" s="95"/>
      <c r="G12" s="95"/>
      <c r="H12" s="95"/>
      <c r="I12" s="108">
        <f>I13+I16</f>
        <v>325.5</v>
      </c>
      <c r="J12" s="108">
        <f t="shared" ref="J12" si="4">J13+J16</f>
        <v>170.6</v>
      </c>
      <c r="K12" s="108">
        <f t="shared" si="1"/>
        <v>52.4116743471582</v>
      </c>
    </row>
    <row r="13" ht="24" spans="1:11">
      <c r="A13" s="94" t="s">
        <v>84</v>
      </c>
      <c r="B13" s="95" t="s">
        <v>77</v>
      </c>
      <c r="C13" s="95" t="s">
        <v>79</v>
      </c>
      <c r="D13" s="95" t="s">
        <v>81</v>
      </c>
      <c r="E13" s="95" t="s">
        <v>65</v>
      </c>
      <c r="F13" s="95" t="s">
        <v>85</v>
      </c>
      <c r="G13" s="95">
        <v>41150</v>
      </c>
      <c r="H13" s="95"/>
      <c r="I13" s="108">
        <f>I14</f>
        <v>325.5</v>
      </c>
      <c r="J13" s="108">
        <f t="shared" ref="J13" si="5">J14</f>
        <v>170.6</v>
      </c>
      <c r="K13" s="108">
        <f t="shared" si="1"/>
        <v>52.4116743471582</v>
      </c>
    </row>
    <row r="14" ht="60.75" customHeight="1" spans="1:11">
      <c r="A14" s="94" t="s">
        <v>86</v>
      </c>
      <c r="B14" s="95" t="s">
        <v>77</v>
      </c>
      <c r="C14" s="95" t="s">
        <v>79</v>
      </c>
      <c r="D14" s="95" t="s">
        <v>81</v>
      </c>
      <c r="E14" s="95" t="s">
        <v>65</v>
      </c>
      <c r="F14" s="95" t="s">
        <v>85</v>
      </c>
      <c r="G14" s="95">
        <v>41150</v>
      </c>
      <c r="H14" s="95">
        <v>100</v>
      </c>
      <c r="I14" s="108">
        <f>I15</f>
        <v>325.5</v>
      </c>
      <c r="J14" s="108">
        <f t="shared" ref="J14" si="6">J15</f>
        <v>170.6</v>
      </c>
      <c r="K14" s="108">
        <f t="shared" si="1"/>
        <v>52.4116743471582</v>
      </c>
    </row>
    <row r="15" ht="24" spans="1:11">
      <c r="A15" s="94" t="s">
        <v>87</v>
      </c>
      <c r="B15" s="95" t="s">
        <v>77</v>
      </c>
      <c r="C15" s="95" t="s">
        <v>79</v>
      </c>
      <c r="D15" s="95" t="s">
        <v>81</v>
      </c>
      <c r="E15" s="95" t="s">
        <v>65</v>
      </c>
      <c r="F15" s="95" t="s">
        <v>85</v>
      </c>
      <c r="G15" s="95">
        <v>41150</v>
      </c>
      <c r="H15" s="95">
        <v>120</v>
      </c>
      <c r="I15" s="108">
        <f>'Приложение 2'!K16</f>
        <v>325.5</v>
      </c>
      <c r="J15" s="108">
        <f>'Приложение 2'!L16</f>
        <v>170.6</v>
      </c>
      <c r="K15" s="108">
        <f t="shared" si="1"/>
        <v>52.4116743471582</v>
      </c>
    </row>
    <row r="16" ht="48" hidden="1" spans="1:11">
      <c r="A16" s="94" t="s">
        <v>92</v>
      </c>
      <c r="B16" s="95" t="s">
        <v>77</v>
      </c>
      <c r="C16" s="95" t="s">
        <v>79</v>
      </c>
      <c r="D16" s="95" t="s">
        <v>81</v>
      </c>
      <c r="E16" s="95" t="s">
        <v>65</v>
      </c>
      <c r="F16" s="95" t="s">
        <v>85</v>
      </c>
      <c r="G16" s="95" t="s">
        <v>93</v>
      </c>
      <c r="H16" s="95"/>
      <c r="I16" s="108">
        <f>I17</f>
        <v>0</v>
      </c>
      <c r="J16" s="108">
        <f t="shared" ref="J16" si="7">J17</f>
        <v>0</v>
      </c>
      <c r="K16" s="108" t="e">
        <f t="shared" si="1"/>
        <v>#DIV/0!</v>
      </c>
    </row>
    <row r="17" ht="59.25" hidden="1" customHeight="1" spans="1:11">
      <c r="A17" s="97" t="s">
        <v>86</v>
      </c>
      <c r="B17" s="95" t="s">
        <v>77</v>
      </c>
      <c r="C17" s="95" t="s">
        <v>79</v>
      </c>
      <c r="D17" s="95" t="s">
        <v>81</v>
      </c>
      <c r="E17" s="95" t="s">
        <v>65</v>
      </c>
      <c r="F17" s="95" t="s">
        <v>85</v>
      </c>
      <c r="G17" s="120" t="s">
        <v>93</v>
      </c>
      <c r="H17" s="95" t="s">
        <v>94</v>
      </c>
      <c r="I17" s="108">
        <f>I18</f>
        <v>0</v>
      </c>
      <c r="J17" s="108">
        <f t="shared" ref="J17" si="8">J18</f>
        <v>0</v>
      </c>
      <c r="K17" s="108" t="e">
        <f t="shared" si="1"/>
        <v>#DIV/0!</v>
      </c>
    </row>
    <row r="18" ht="24" hidden="1" spans="1:11">
      <c r="A18" s="94" t="s">
        <v>87</v>
      </c>
      <c r="B18" s="95" t="s">
        <v>77</v>
      </c>
      <c r="C18" s="95" t="s">
        <v>79</v>
      </c>
      <c r="D18" s="95" t="s">
        <v>81</v>
      </c>
      <c r="E18" s="95" t="s">
        <v>65</v>
      </c>
      <c r="F18" s="95" t="s">
        <v>85</v>
      </c>
      <c r="G18" s="120" t="s">
        <v>93</v>
      </c>
      <c r="H18" s="95" t="s">
        <v>95</v>
      </c>
      <c r="I18" s="108">
        <f>'Приложение 2'!K23</f>
        <v>0</v>
      </c>
      <c r="J18" s="108">
        <f>'Приложение 2'!L23</f>
        <v>0</v>
      </c>
      <c r="K18" s="108" t="e">
        <f t="shared" si="1"/>
        <v>#DIV/0!</v>
      </c>
    </row>
    <row r="19" ht="60" spans="1:11">
      <c r="A19" s="110" t="s">
        <v>99</v>
      </c>
      <c r="B19" s="93" t="s">
        <v>77</v>
      </c>
      <c r="C19" s="93" t="s">
        <v>100</v>
      </c>
      <c r="D19" s="93"/>
      <c r="E19" s="93"/>
      <c r="F19" s="93"/>
      <c r="G19" s="121"/>
      <c r="H19" s="93"/>
      <c r="I19" s="107">
        <f>I20</f>
        <v>685.9</v>
      </c>
      <c r="J19" s="107">
        <f t="shared" ref="J19" si="9">J20</f>
        <v>427.6</v>
      </c>
      <c r="K19" s="107">
        <f t="shared" si="1"/>
        <v>62.3414491908441</v>
      </c>
    </row>
    <row r="20" ht="52.5" customHeight="1" spans="1:11">
      <c r="A20" s="94" t="str">
        <f>'Приложение 2'!$A$29</f>
        <v>Обеспечение деятельности администрации Симкинского сельского поселения Большеберезниковского муниципального района Республики Мордовия</v>
      </c>
      <c r="B20" s="95" t="s">
        <v>77</v>
      </c>
      <c r="C20" s="95" t="s">
        <v>100</v>
      </c>
      <c r="D20" s="95">
        <v>65</v>
      </c>
      <c r="E20" s="95">
        <v>0</v>
      </c>
      <c r="F20" s="95"/>
      <c r="G20" s="120"/>
      <c r="H20" s="95"/>
      <c r="I20" s="108">
        <f>I21</f>
        <v>685.9</v>
      </c>
      <c r="J20" s="108">
        <f t="shared" ref="J20" si="10">J21</f>
        <v>427.6</v>
      </c>
      <c r="K20" s="108">
        <f t="shared" si="1"/>
        <v>62.3414491908441</v>
      </c>
    </row>
    <row r="21" ht="51.75" customHeight="1" spans="1:11">
      <c r="A21" s="94" t="str">
        <f>'Приложение 2'!$A$30</f>
        <v>Непрограмные расходы в рамках обеспечения деятельности администрации Симкинского сельского поселения Большеберезниковского муниципального района Республики Мордовия</v>
      </c>
      <c r="B21" s="95" t="s">
        <v>77</v>
      </c>
      <c r="C21" s="95" t="s">
        <v>100</v>
      </c>
      <c r="D21" s="95">
        <v>65</v>
      </c>
      <c r="E21" s="95">
        <v>2</v>
      </c>
      <c r="F21" s="95"/>
      <c r="G21" s="120"/>
      <c r="H21" s="95"/>
      <c r="I21" s="108">
        <f>I22+I25+I32+I37</f>
        <v>685.9</v>
      </c>
      <c r="J21" s="108">
        <f t="shared" ref="J21" si="11">J22+J25+J32+J37</f>
        <v>427.6</v>
      </c>
      <c r="K21" s="108">
        <f t="shared" si="1"/>
        <v>62.3414491908441</v>
      </c>
    </row>
    <row r="22" ht="24" spans="1:11">
      <c r="A22" s="94" t="s">
        <v>102</v>
      </c>
      <c r="B22" s="95" t="s">
        <v>77</v>
      </c>
      <c r="C22" s="95" t="s">
        <v>100</v>
      </c>
      <c r="D22" s="95">
        <v>65</v>
      </c>
      <c r="E22" s="95">
        <v>2</v>
      </c>
      <c r="F22" s="95" t="s">
        <v>85</v>
      </c>
      <c r="G22" s="120">
        <v>41110</v>
      </c>
      <c r="H22" s="95"/>
      <c r="I22" s="108">
        <f>I23</f>
        <v>488.3</v>
      </c>
      <c r="J22" s="108">
        <f t="shared" ref="J22" si="12">J23</f>
        <v>295.4</v>
      </c>
      <c r="K22" s="108">
        <f t="shared" si="1"/>
        <v>60.4955969690764</v>
      </c>
    </row>
    <row r="23" ht="58.5" customHeight="1" spans="1:11">
      <c r="A23" s="94" t="s">
        <v>86</v>
      </c>
      <c r="B23" s="95" t="s">
        <v>77</v>
      </c>
      <c r="C23" s="95" t="s">
        <v>100</v>
      </c>
      <c r="D23" s="95">
        <v>65</v>
      </c>
      <c r="E23" s="95">
        <v>2</v>
      </c>
      <c r="F23" s="95" t="s">
        <v>85</v>
      </c>
      <c r="G23" s="120">
        <v>41110</v>
      </c>
      <c r="H23" s="95">
        <v>100</v>
      </c>
      <c r="I23" s="108">
        <f>I24</f>
        <v>488.3</v>
      </c>
      <c r="J23" s="108">
        <f t="shared" ref="J23" si="13">J24</f>
        <v>295.4</v>
      </c>
      <c r="K23" s="108">
        <f t="shared" si="1"/>
        <v>60.4955969690764</v>
      </c>
    </row>
    <row r="24" ht="24" spans="1:11">
      <c r="A24" s="94" t="s">
        <v>87</v>
      </c>
      <c r="B24" s="95" t="s">
        <v>77</v>
      </c>
      <c r="C24" s="95" t="s">
        <v>100</v>
      </c>
      <c r="D24" s="95">
        <v>65</v>
      </c>
      <c r="E24" s="95">
        <v>2</v>
      </c>
      <c r="F24" s="95" t="s">
        <v>85</v>
      </c>
      <c r="G24" s="120">
        <v>41110</v>
      </c>
      <c r="H24" s="95">
        <v>120</v>
      </c>
      <c r="I24" s="108">
        <f>'Приложение 2'!K33</f>
        <v>488.3</v>
      </c>
      <c r="J24" s="108">
        <f>'Приложение 2'!L33</f>
        <v>295.4</v>
      </c>
      <c r="K24" s="108">
        <f t="shared" si="1"/>
        <v>60.4955969690764</v>
      </c>
    </row>
    <row r="25" ht="23.25" customHeight="1" spans="1:11">
      <c r="A25" s="94" t="s">
        <v>103</v>
      </c>
      <c r="B25" s="95" t="s">
        <v>77</v>
      </c>
      <c r="C25" s="95" t="s">
        <v>100</v>
      </c>
      <c r="D25" s="95">
        <v>65</v>
      </c>
      <c r="E25" s="95">
        <v>2</v>
      </c>
      <c r="F25" s="95" t="s">
        <v>85</v>
      </c>
      <c r="G25" s="120" t="s">
        <v>104</v>
      </c>
      <c r="H25" s="95"/>
      <c r="I25" s="108">
        <f>I26+I28+I30</f>
        <v>156.9</v>
      </c>
      <c r="J25" s="108">
        <f t="shared" ref="J25" si="14">J26+J28+J30</f>
        <v>132.2</v>
      </c>
      <c r="K25" s="108">
        <f t="shared" si="1"/>
        <v>84.257488846399</v>
      </c>
    </row>
    <row r="26" ht="59.25" customHeight="1" spans="1:11">
      <c r="A26" s="94" t="s">
        <v>86</v>
      </c>
      <c r="B26" s="95" t="s">
        <v>77</v>
      </c>
      <c r="C26" s="95" t="s">
        <v>100</v>
      </c>
      <c r="D26" s="95">
        <v>65</v>
      </c>
      <c r="E26" s="95">
        <v>2</v>
      </c>
      <c r="F26" s="95" t="s">
        <v>85</v>
      </c>
      <c r="G26" s="120" t="s">
        <v>104</v>
      </c>
      <c r="H26" s="95">
        <v>100</v>
      </c>
      <c r="I26" s="108">
        <f>I27</f>
        <v>0.6</v>
      </c>
      <c r="J26" s="108">
        <f t="shared" ref="J26" si="15">J27</f>
        <v>0</v>
      </c>
      <c r="K26" s="108">
        <f t="shared" si="1"/>
        <v>0</v>
      </c>
    </row>
    <row r="27" ht="24" spans="1:11">
      <c r="A27" s="97" t="s">
        <v>87</v>
      </c>
      <c r="B27" s="95" t="s">
        <v>77</v>
      </c>
      <c r="C27" s="95" t="s">
        <v>100</v>
      </c>
      <c r="D27" s="95">
        <v>65</v>
      </c>
      <c r="E27" s="95">
        <v>2</v>
      </c>
      <c r="F27" s="95" t="s">
        <v>85</v>
      </c>
      <c r="G27" s="95" t="s">
        <v>104</v>
      </c>
      <c r="H27" s="95">
        <v>120</v>
      </c>
      <c r="I27" s="108">
        <f>'Приложение 2'!K40</f>
        <v>0.6</v>
      </c>
      <c r="J27" s="108">
        <f>'Приложение 2'!L40</f>
        <v>0</v>
      </c>
      <c r="K27" s="108">
        <f t="shared" si="1"/>
        <v>0</v>
      </c>
    </row>
    <row r="28" ht="24" spans="1:11">
      <c r="A28" s="94" t="s">
        <v>107</v>
      </c>
      <c r="B28" s="95" t="s">
        <v>77</v>
      </c>
      <c r="C28" s="95" t="s">
        <v>100</v>
      </c>
      <c r="D28" s="95">
        <v>65</v>
      </c>
      <c r="E28" s="95">
        <v>2</v>
      </c>
      <c r="F28" s="95" t="s">
        <v>85</v>
      </c>
      <c r="G28" s="95" t="s">
        <v>104</v>
      </c>
      <c r="H28" s="95">
        <v>200</v>
      </c>
      <c r="I28" s="108">
        <f>I29</f>
        <v>136.3</v>
      </c>
      <c r="J28" s="108">
        <f t="shared" ref="J28" si="16">J29</f>
        <v>128</v>
      </c>
      <c r="K28" s="108">
        <f t="shared" si="1"/>
        <v>93.9104915627293</v>
      </c>
    </row>
    <row r="29" ht="36" spans="1:11">
      <c r="A29" s="94" t="s">
        <v>108</v>
      </c>
      <c r="B29" s="95" t="s">
        <v>77</v>
      </c>
      <c r="C29" s="95" t="s">
        <v>100</v>
      </c>
      <c r="D29" s="95">
        <v>65</v>
      </c>
      <c r="E29" s="95">
        <v>2</v>
      </c>
      <c r="F29" s="95" t="s">
        <v>85</v>
      </c>
      <c r="G29" s="95" t="s">
        <v>104</v>
      </c>
      <c r="H29" s="95">
        <v>240</v>
      </c>
      <c r="I29" s="108">
        <f>'Приложение 2'!K44</f>
        <v>136.3</v>
      </c>
      <c r="J29" s="108">
        <f>'Приложение 2'!L44</f>
        <v>128</v>
      </c>
      <c r="K29" s="108">
        <f t="shared" si="1"/>
        <v>93.9104915627293</v>
      </c>
    </row>
    <row r="30" spans="1:11">
      <c r="A30" s="94" t="s">
        <v>122</v>
      </c>
      <c r="B30" s="95" t="s">
        <v>77</v>
      </c>
      <c r="C30" s="95" t="s">
        <v>100</v>
      </c>
      <c r="D30" s="95">
        <v>65</v>
      </c>
      <c r="E30" s="95">
        <v>2</v>
      </c>
      <c r="F30" s="95" t="s">
        <v>85</v>
      </c>
      <c r="G30" s="120" t="s">
        <v>104</v>
      </c>
      <c r="H30" s="95">
        <v>800</v>
      </c>
      <c r="I30" s="108">
        <f>I31</f>
        <v>20</v>
      </c>
      <c r="J30" s="108">
        <f t="shared" ref="J30" si="17">J31</f>
        <v>4.2</v>
      </c>
      <c r="K30" s="108">
        <f t="shared" si="1"/>
        <v>21</v>
      </c>
    </row>
    <row r="31" spans="1:11">
      <c r="A31" s="94" t="s">
        <v>123</v>
      </c>
      <c r="B31" s="95" t="s">
        <v>77</v>
      </c>
      <c r="C31" s="95" t="s">
        <v>100</v>
      </c>
      <c r="D31" s="95">
        <v>65</v>
      </c>
      <c r="E31" s="95">
        <v>2</v>
      </c>
      <c r="F31" s="95" t="s">
        <v>85</v>
      </c>
      <c r="G31" s="120" t="s">
        <v>104</v>
      </c>
      <c r="H31" s="95">
        <v>850</v>
      </c>
      <c r="I31" s="108">
        <f>'Приложение 2'!K58</f>
        <v>20</v>
      </c>
      <c r="J31" s="108">
        <f>'Приложение 2'!L58</f>
        <v>4.2</v>
      </c>
      <c r="K31" s="108">
        <f t="shared" si="1"/>
        <v>21</v>
      </c>
    </row>
    <row r="32" ht="48" spans="1:11">
      <c r="A32" s="94" t="s">
        <v>92</v>
      </c>
      <c r="B32" s="95" t="s">
        <v>77</v>
      </c>
      <c r="C32" s="95" t="s">
        <v>100</v>
      </c>
      <c r="D32" s="95">
        <v>65</v>
      </c>
      <c r="E32" s="95">
        <v>2</v>
      </c>
      <c r="F32" s="95" t="s">
        <v>85</v>
      </c>
      <c r="G32" s="120" t="s">
        <v>93</v>
      </c>
      <c r="H32" s="95"/>
      <c r="I32" s="108">
        <f>I33+I35</f>
        <v>40.5</v>
      </c>
      <c r="J32" s="108">
        <f t="shared" ref="J32" si="18">J33+J35</f>
        <v>0</v>
      </c>
      <c r="K32" s="108">
        <f t="shared" si="1"/>
        <v>0</v>
      </c>
    </row>
    <row r="33" ht="60" customHeight="1" spans="1:11">
      <c r="A33" s="94" t="s">
        <v>86</v>
      </c>
      <c r="B33" s="95" t="s">
        <v>77</v>
      </c>
      <c r="C33" s="95" t="s">
        <v>100</v>
      </c>
      <c r="D33" s="95">
        <v>65</v>
      </c>
      <c r="E33" s="95">
        <v>2</v>
      </c>
      <c r="F33" s="95" t="s">
        <v>85</v>
      </c>
      <c r="G33" s="120" t="s">
        <v>93</v>
      </c>
      <c r="H33" s="95" t="s">
        <v>94</v>
      </c>
      <c r="I33" s="108">
        <f>I34</f>
        <v>40.5</v>
      </c>
      <c r="J33" s="108">
        <f t="shared" ref="J33" si="19">J34</f>
        <v>0</v>
      </c>
      <c r="K33" s="108">
        <f t="shared" si="1"/>
        <v>0</v>
      </c>
    </row>
    <row r="34" ht="24" spans="1:11">
      <c r="A34" s="94" t="s">
        <v>87</v>
      </c>
      <c r="B34" s="95" t="s">
        <v>77</v>
      </c>
      <c r="C34" s="95" t="s">
        <v>100</v>
      </c>
      <c r="D34" s="95">
        <v>65</v>
      </c>
      <c r="E34" s="95">
        <v>2</v>
      </c>
      <c r="F34" s="95" t="s">
        <v>85</v>
      </c>
      <c r="G34" s="120" t="s">
        <v>93</v>
      </c>
      <c r="H34" s="95" t="s">
        <v>95</v>
      </c>
      <c r="I34" s="108">
        <f>'Приложение 2'!K67</f>
        <v>40.5</v>
      </c>
      <c r="J34" s="108">
        <f>'Приложение 2'!L67</f>
        <v>0</v>
      </c>
      <c r="K34" s="108">
        <f t="shared" si="1"/>
        <v>0</v>
      </c>
    </row>
    <row r="35" ht="27.75" hidden="1" customHeight="1" spans="1:11">
      <c r="A35" s="94" t="s">
        <v>129</v>
      </c>
      <c r="B35" s="95" t="s">
        <v>77</v>
      </c>
      <c r="C35" s="95" t="s">
        <v>100</v>
      </c>
      <c r="D35" s="95">
        <v>65</v>
      </c>
      <c r="E35" s="95">
        <v>2</v>
      </c>
      <c r="F35" s="95" t="s">
        <v>85</v>
      </c>
      <c r="G35" s="95" t="s">
        <v>93</v>
      </c>
      <c r="H35" s="95">
        <v>200</v>
      </c>
      <c r="I35" s="108">
        <f>I36</f>
        <v>0</v>
      </c>
      <c r="J35" s="108">
        <f t="shared" ref="J35" si="20">J36</f>
        <v>0</v>
      </c>
      <c r="K35" s="108" t="e">
        <f t="shared" si="1"/>
        <v>#DIV/0!</v>
      </c>
    </row>
    <row r="36" ht="36" hidden="1" spans="1:11">
      <c r="A36" s="94" t="s">
        <v>108</v>
      </c>
      <c r="B36" s="95" t="s">
        <v>77</v>
      </c>
      <c r="C36" s="95" t="s">
        <v>100</v>
      </c>
      <c r="D36" s="95">
        <v>65</v>
      </c>
      <c r="E36" s="95">
        <v>2</v>
      </c>
      <c r="F36" s="95" t="s">
        <v>85</v>
      </c>
      <c r="G36" s="120" t="s">
        <v>93</v>
      </c>
      <c r="H36" s="95">
        <v>240</v>
      </c>
      <c r="I36" s="108">
        <f>'Приложение 2'!K73</f>
        <v>0</v>
      </c>
      <c r="J36" s="108">
        <f>'Приложение 2'!L73</f>
        <v>0</v>
      </c>
      <c r="K36" s="108" t="e">
        <f t="shared" si="1"/>
        <v>#DIV/0!</v>
      </c>
    </row>
    <row r="37" ht="96" spans="1:11">
      <c r="A37" s="94" t="s">
        <v>130</v>
      </c>
      <c r="B37" s="95" t="s">
        <v>77</v>
      </c>
      <c r="C37" s="95" t="s">
        <v>100</v>
      </c>
      <c r="D37" s="95">
        <v>65</v>
      </c>
      <c r="E37" s="95">
        <v>2</v>
      </c>
      <c r="F37" s="95" t="s">
        <v>85</v>
      </c>
      <c r="G37" s="120" t="s">
        <v>131</v>
      </c>
      <c r="H37" s="95"/>
      <c r="I37" s="108">
        <f>I38</f>
        <v>0.2</v>
      </c>
      <c r="J37" s="108">
        <f t="shared" ref="J37" si="21">J38</f>
        <v>0</v>
      </c>
      <c r="K37" s="108">
        <f t="shared" si="1"/>
        <v>0</v>
      </c>
    </row>
    <row r="38" ht="24" spans="1:11">
      <c r="A38" s="94" t="s">
        <v>107</v>
      </c>
      <c r="B38" s="95" t="s">
        <v>77</v>
      </c>
      <c r="C38" s="95" t="s">
        <v>100</v>
      </c>
      <c r="D38" s="95">
        <v>65</v>
      </c>
      <c r="E38" s="95">
        <v>2</v>
      </c>
      <c r="F38" s="95" t="s">
        <v>85</v>
      </c>
      <c r="G38" s="120" t="s">
        <v>131</v>
      </c>
      <c r="H38" s="95">
        <v>200</v>
      </c>
      <c r="I38" s="108">
        <f>I39</f>
        <v>0.2</v>
      </c>
      <c r="J38" s="108">
        <f t="shared" ref="J38" si="22">J39</f>
        <v>0</v>
      </c>
      <c r="K38" s="108">
        <f t="shared" si="1"/>
        <v>0</v>
      </c>
    </row>
    <row r="39" ht="36" spans="1:11">
      <c r="A39" s="94" t="s">
        <v>108</v>
      </c>
      <c r="B39" s="95" t="s">
        <v>77</v>
      </c>
      <c r="C39" s="95" t="s">
        <v>100</v>
      </c>
      <c r="D39" s="95">
        <v>65</v>
      </c>
      <c r="E39" s="95">
        <v>2</v>
      </c>
      <c r="F39" s="95" t="s">
        <v>85</v>
      </c>
      <c r="G39" s="120" t="s">
        <v>131</v>
      </c>
      <c r="H39" s="95">
        <v>240</v>
      </c>
      <c r="I39" s="108">
        <f>'Приложение 2'!K78</f>
        <v>0.2</v>
      </c>
      <c r="J39" s="108">
        <f>'Приложение 2'!L78</f>
        <v>0</v>
      </c>
      <c r="K39" s="108">
        <f t="shared" si="1"/>
        <v>0</v>
      </c>
    </row>
    <row r="40" spans="1:11">
      <c r="A40" s="110" t="s">
        <v>132</v>
      </c>
      <c r="B40" s="93" t="s">
        <v>77</v>
      </c>
      <c r="C40" s="93" t="s">
        <v>72</v>
      </c>
      <c r="D40" s="93"/>
      <c r="E40" s="93"/>
      <c r="F40" s="93"/>
      <c r="G40" s="121"/>
      <c r="H40" s="93" t="s">
        <v>57</v>
      </c>
      <c r="I40" s="107">
        <f>I41</f>
        <v>1</v>
      </c>
      <c r="J40" s="107">
        <f t="shared" ref="J40" si="23">J41</f>
        <v>0</v>
      </c>
      <c r="K40" s="107">
        <f t="shared" si="1"/>
        <v>0</v>
      </c>
    </row>
    <row r="41" ht="24" spans="1:11">
      <c r="A41" s="94" t="s">
        <v>133</v>
      </c>
      <c r="B41" s="95" t="s">
        <v>77</v>
      </c>
      <c r="C41" s="95" t="s">
        <v>72</v>
      </c>
      <c r="D41" s="95">
        <v>89</v>
      </c>
      <c r="E41" s="95">
        <v>0</v>
      </c>
      <c r="F41" s="95"/>
      <c r="G41" s="95"/>
      <c r="H41" s="95" t="s">
        <v>57</v>
      </c>
      <c r="I41" s="108">
        <f>I42</f>
        <v>1</v>
      </c>
      <c r="J41" s="108">
        <f t="shared" ref="J41" si="24">J42</f>
        <v>0</v>
      </c>
      <c r="K41" s="108">
        <f t="shared" si="1"/>
        <v>0</v>
      </c>
    </row>
    <row r="42" ht="36" spans="1:11">
      <c r="A42" s="94" t="s">
        <v>134</v>
      </c>
      <c r="B42" s="95" t="s">
        <v>77</v>
      </c>
      <c r="C42" s="95" t="s">
        <v>72</v>
      </c>
      <c r="D42" s="95">
        <v>89</v>
      </c>
      <c r="E42" s="95">
        <v>1</v>
      </c>
      <c r="F42" s="95"/>
      <c r="G42" s="95"/>
      <c r="H42" s="95" t="s">
        <v>57</v>
      </c>
      <c r="I42" s="108">
        <f>I43</f>
        <v>1</v>
      </c>
      <c r="J42" s="108">
        <f t="shared" ref="J42" si="25">J43</f>
        <v>0</v>
      </c>
      <c r="K42" s="108">
        <f t="shared" si="1"/>
        <v>0</v>
      </c>
    </row>
    <row r="43" ht="24" spans="1:11">
      <c r="A43" s="94" t="str">
        <f>'Приложение 2'!$A$84</f>
        <v>Резервный фонд администрации Симкинского сельского поселения </v>
      </c>
      <c r="B43" s="95" t="s">
        <v>77</v>
      </c>
      <c r="C43" s="95" t="s">
        <v>72</v>
      </c>
      <c r="D43" s="95">
        <v>89</v>
      </c>
      <c r="E43" s="95">
        <v>1</v>
      </c>
      <c r="F43" s="95" t="s">
        <v>85</v>
      </c>
      <c r="G43" s="120" t="s">
        <v>136</v>
      </c>
      <c r="H43" s="95" t="s">
        <v>57</v>
      </c>
      <c r="I43" s="108">
        <f>I44</f>
        <v>1</v>
      </c>
      <c r="J43" s="108">
        <f t="shared" ref="J43" si="26">J44</f>
        <v>0</v>
      </c>
      <c r="K43" s="108">
        <f t="shared" si="1"/>
        <v>0</v>
      </c>
    </row>
    <row r="44" spans="1:11">
      <c r="A44" s="94" t="s">
        <v>122</v>
      </c>
      <c r="B44" s="95" t="s">
        <v>77</v>
      </c>
      <c r="C44" s="95" t="s">
        <v>72</v>
      </c>
      <c r="D44" s="95">
        <v>89</v>
      </c>
      <c r="E44" s="95">
        <v>1</v>
      </c>
      <c r="F44" s="95" t="s">
        <v>85</v>
      </c>
      <c r="G44" s="120" t="s">
        <v>136</v>
      </c>
      <c r="H44" s="95" t="s">
        <v>137</v>
      </c>
      <c r="I44" s="108">
        <f>'Приложение 2'!K85</f>
        <v>1</v>
      </c>
      <c r="J44" s="108">
        <f>'Приложение 2'!L85</f>
        <v>0</v>
      </c>
      <c r="K44" s="108">
        <f t="shared" si="1"/>
        <v>0</v>
      </c>
    </row>
    <row r="45" ht="60" spans="1:11">
      <c r="A45" s="110" t="str">
        <f>'Приложение 2'!$A$89</f>
        <v>Муниципальная программа "Развитие муниципальной службы в Симкинском сельском поселении Большеберезниковского муниципального района Республики Мордовия на 2024-2026 годы"</v>
      </c>
      <c r="B45" s="93" t="s">
        <v>77</v>
      </c>
      <c r="C45" s="93" t="s">
        <v>142</v>
      </c>
      <c r="D45" s="93" t="s">
        <v>77</v>
      </c>
      <c r="E45" s="93" t="s">
        <v>82</v>
      </c>
      <c r="F45" s="93"/>
      <c r="G45" s="121"/>
      <c r="H45" s="93"/>
      <c r="I45" s="107">
        <f>I46</f>
        <v>1</v>
      </c>
      <c r="J45" s="107">
        <f t="shared" ref="J45" si="27">J46</f>
        <v>0</v>
      </c>
      <c r="K45" s="107">
        <f t="shared" si="1"/>
        <v>0</v>
      </c>
    </row>
    <row r="46" ht="24" spans="1:11">
      <c r="A46" s="94" t="s">
        <v>144</v>
      </c>
      <c r="B46" s="95" t="s">
        <v>77</v>
      </c>
      <c r="C46" s="95" t="s">
        <v>142</v>
      </c>
      <c r="D46" s="95" t="s">
        <v>77</v>
      </c>
      <c r="E46" s="95" t="s">
        <v>82</v>
      </c>
      <c r="F46" s="95" t="s">
        <v>77</v>
      </c>
      <c r="G46" s="120"/>
      <c r="H46" s="95"/>
      <c r="I46" s="108">
        <f>I47</f>
        <v>1</v>
      </c>
      <c r="J46" s="108">
        <f t="shared" ref="J46" si="28">J47</f>
        <v>0</v>
      </c>
      <c r="K46" s="108">
        <f t="shared" si="1"/>
        <v>0</v>
      </c>
    </row>
    <row r="47" ht="24" spans="1:11">
      <c r="A47" s="94" t="s">
        <v>145</v>
      </c>
      <c r="B47" s="95" t="s">
        <v>77</v>
      </c>
      <c r="C47" s="95" t="s">
        <v>142</v>
      </c>
      <c r="D47" s="95" t="s">
        <v>77</v>
      </c>
      <c r="E47" s="95" t="s">
        <v>82</v>
      </c>
      <c r="F47" s="95" t="s">
        <v>77</v>
      </c>
      <c r="G47" s="120" t="s">
        <v>146</v>
      </c>
      <c r="H47" s="95"/>
      <c r="I47" s="108">
        <f>I48</f>
        <v>1</v>
      </c>
      <c r="J47" s="108">
        <f t="shared" ref="J47" si="29">J48</f>
        <v>0</v>
      </c>
      <c r="K47" s="108">
        <f t="shared" si="1"/>
        <v>0</v>
      </c>
    </row>
    <row r="48" ht="24" spans="1:11">
      <c r="A48" s="94" t="s">
        <v>107</v>
      </c>
      <c r="B48" s="95" t="s">
        <v>77</v>
      </c>
      <c r="C48" s="95" t="s">
        <v>142</v>
      </c>
      <c r="D48" s="95" t="s">
        <v>77</v>
      </c>
      <c r="E48" s="95" t="s">
        <v>82</v>
      </c>
      <c r="F48" s="95" t="s">
        <v>77</v>
      </c>
      <c r="G48" s="120" t="s">
        <v>146</v>
      </c>
      <c r="H48" s="95" t="s">
        <v>140</v>
      </c>
      <c r="I48" s="108">
        <f>I49</f>
        <v>1</v>
      </c>
      <c r="J48" s="108">
        <f t="shared" ref="J48" si="30">J49</f>
        <v>0</v>
      </c>
      <c r="K48" s="108">
        <f t="shared" si="1"/>
        <v>0</v>
      </c>
    </row>
    <row r="49" ht="36" spans="1:11">
      <c r="A49" s="94" t="s">
        <v>108</v>
      </c>
      <c r="B49" s="95" t="s">
        <v>77</v>
      </c>
      <c r="C49" s="95" t="s">
        <v>142</v>
      </c>
      <c r="D49" s="95" t="s">
        <v>77</v>
      </c>
      <c r="E49" s="95" t="s">
        <v>82</v>
      </c>
      <c r="F49" s="95" t="s">
        <v>77</v>
      </c>
      <c r="G49" s="95" t="s">
        <v>146</v>
      </c>
      <c r="H49" s="95" t="s">
        <v>147</v>
      </c>
      <c r="I49" s="108">
        <f>'Приложение 2'!K93</f>
        <v>1</v>
      </c>
      <c r="J49" s="108">
        <f>'Приложение 2'!L93</f>
        <v>0</v>
      </c>
      <c r="K49" s="108">
        <f t="shared" si="1"/>
        <v>0</v>
      </c>
    </row>
    <row r="50" spans="1:11">
      <c r="A50" s="110" t="s">
        <v>151</v>
      </c>
      <c r="B50" s="93" t="s">
        <v>79</v>
      </c>
      <c r="C50" s="93"/>
      <c r="D50" s="93"/>
      <c r="E50" s="93"/>
      <c r="F50" s="93"/>
      <c r="G50" s="121"/>
      <c r="H50" s="93"/>
      <c r="I50" s="107">
        <f>I51</f>
        <v>131.9</v>
      </c>
      <c r="J50" s="107">
        <f t="shared" ref="J50" si="31">J51</f>
        <v>60.1</v>
      </c>
      <c r="K50" s="107">
        <f t="shared" si="1"/>
        <v>45.5648218347233</v>
      </c>
    </row>
    <row r="51" customHeight="1" spans="1:11">
      <c r="A51" s="110" t="s">
        <v>152</v>
      </c>
      <c r="B51" s="93" t="s">
        <v>79</v>
      </c>
      <c r="C51" s="93" t="s">
        <v>153</v>
      </c>
      <c r="D51" s="93"/>
      <c r="E51" s="93"/>
      <c r="F51" s="93"/>
      <c r="G51" s="121"/>
      <c r="H51" s="93"/>
      <c r="I51" s="107">
        <f>I52</f>
        <v>131.9</v>
      </c>
      <c r="J51" s="107">
        <f t="shared" ref="J51" si="32">J52</f>
        <v>60.1</v>
      </c>
      <c r="K51" s="107">
        <f t="shared" si="1"/>
        <v>45.5648218347233</v>
      </c>
    </row>
    <row r="52" ht="24" spans="1:11">
      <c r="A52" s="94" t="s">
        <v>133</v>
      </c>
      <c r="B52" s="95" t="s">
        <v>79</v>
      </c>
      <c r="C52" s="95" t="s">
        <v>153</v>
      </c>
      <c r="D52" s="95" t="s">
        <v>154</v>
      </c>
      <c r="E52" s="95" t="s">
        <v>82</v>
      </c>
      <c r="F52" s="95"/>
      <c r="G52" s="120"/>
      <c r="H52" s="95"/>
      <c r="I52" s="108">
        <f>I53</f>
        <v>131.9</v>
      </c>
      <c r="J52" s="108">
        <f t="shared" ref="J52" si="33">J53</f>
        <v>60.1</v>
      </c>
      <c r="K52" s="108">
        <f t="shared" si="1"/>
        <v>45.5648218347233</v>
      </c>
    </row>
    <row r="53" ht="36" spans="1:11">
      <c r="A53" s="94" t="s">
        <v>134</v>
      </c>
      <c r="B53" s="95" t="s">
        <v>79</v>
      </c>
      <c r="C53" s="95" t="s">
        <v>153</v>
      </c>
      <c r="D53" s="95" t="s">
        <v>154</v>
      </c>
      <c r="E53" s="95" t="s">
        <v>65</v>
      </c>
      <c r="F53" s="95"/>
      <c r="G53" s="120"/>
      <c r="H53" s="95"/>
      <c r="I53" s="108">
        <f>I54</f>
        <v>131.9</v>
      </c>
      <c r="J53" s="108">
        <f t="shared" ref="J53" si="34">J54</f>
        <v>60.1</v>
      </c>
      <c r="K53" s="108">
        <f t="shared" si="1"/>
        <v>45.5648218347233</v>
      </c>
    </row>
    <row r="54" ht="48" spans="1:11">
      <c r="A54" s="94" t="s">
        <v>155</v>
      </c>
      <c r="B54" s="95" t="s">
        <v>79</v>
      </c>
      <c r="C54" s="95" t="s">
        <v>153</v>
      </c>
      <c r="D54" s="95" t="s">
        <v>154</v>
      </c>
      <c r="E54" s="95" t="s">
        <v>65</v>
      </c>
      <c r="F54" s="95" t="s">
        <v>85</v>
      </c>
      <c r="G54" s="120" t="s">
        <v>156</v>
      </c>
      <c r="H54" s="95"/>
      <c r="I54" s="108">
        <f>I55+I57</f>
        <v>131.9</v>
      </c>
      <c r="J54" s="108">
        <f t="shared" ref="J54" si="35">J55+J57</f>
        <v>60.1</v>
      </c>
      <c r="K54" s="108">
        <f t="shared" si="1"/>
        <v>45.5648218347233</v>
      </c>
    </row>
    <row r="55" ht="63" customHeight="1" spans="1:11">
      <c r="A55" s="94" t="s">
        <v>86</v>
      </c>
      <c r="B55" s="95" t="s">
        <v>79</v>
      </c>
      <c r="C55" s="95" t="s">
        <v>153</v>
      </c>
      <c r="D55" s="95" t="s">
        <v>154</v>
      </c>
      <c r="E55" s="95" t="s">
        <v>65</v>
      </c>
      <c r="F55" s="95" t="s">
        <v>85</v>
      </c>
      <c r="G55" s="120" t="s">
        <v>156</v>
      </c>
      <c r="H55" s="95">
        <v>100</v>
      </c>
      <c r="I55" s="108">
        <f>I56</f>
        <v>127.5</v>
      </c>
      <c r="J55" s="108">
        <f t="shared" ref="J55" si="36">J56</f>
        <v>60.1</v>
      </c>
      <c r="K55" s="108">
        <f t="shared" si="1"/>
        <v>47.1372549019608</v>
      </c>
    </row>
    <row r="56" ht="24" spans="1:11">
      <c r="A56" s="94" t="s">
        <v>87</v>
      </c>
      <c r="B56" s="95" t="s">
        <v>79</v>
      </c>
      <c r="C56" s="95" t="s">
        <v>153</v>
      </c>
      <c r="D56" s="95" t="s">
        <v>154</v>
      </c>
      <c r="E56" s="95" t="s">
        <v>65</v>
      </c>
      <c r="F56" s="95" t="s">
        <v>85</v>
      </c>
      <c r="G56" s="95" t="s">
        <v>156</v>
      </c>
      <c r="H56" s="95">
        <v>120</v>
      </c>
      <c r="I56" s="108">
        <f>'Приложение 2'!K102</f>
        <v>127.5</v>
      </c>
      <c r="J56" s="108">
        <f>'Приложение 2'!L102</f>
        <v>60.1</v>
      </c>
      <c r="K56" s="108">
        <f t="shared" si="1"/>
        <v>47.1372549019608</v>
      </c>
    </row>
    <row r="57" ht="24" spans="1:11">
      <c r="A57" s="94" t="s">
        <v>107</v>
      </c>
      <c r="B57" s="95" t="s">
        <v>79</v>
      </c>
      <c r="C57" s="95" t="s">
        <v>153</v>
      </c>
      <c r="D57" s="95" t="s">
        <v>154</v>
      </c>
      <c r="E57" s="95" t="s">
        <v>65</v>
      </c>
      <c r="F57" s="95" t="s">
        <v>85</v>
      </c>
      <c r="G57" s="120" t="s">
        <v>156</v>
      </c>
      <c r="H57" s="95">
        <v>200</v>
      </c>
      <c r="I57" s="108">
        <f>I58</f>
        <v>4.4</v>
      </c>
      <c r="J57" s="108">
        <f t="shared" ref="J57" si="37">J58</f>
        <v>0</v>
      </c>
      <c r="K57" s="108">
        <f t="shared" si="1"/>
        <v>0</v>
      </c>
    </row>
    <row r="58" ht="36" spans="1:11">
      <c r="A58" s="94" t="s">
        <v>108</v>
      </c>
      <c r="B58" s="95" t="s">
        <v>79</v>
      </c>
      <c r="C58" s="95" t="s">
        <v>153</v>
      </c>
      <c r="D58" s="95" t="s">
        <v>154</v>
      </c>
      <c r="E58" s="95" t="s">
        <v>65</v>
      </c>
      <c r="F58" s="95" t="s">
        <v>85</v>
      </c>
      <c r="G58" s="120" t="s">
        <v>156</v>
      </c>
      <c r="H58" s="95">
        <v>240</v>
      </c>
      <c r="I58" s="108">
        <f>'Приложение 2'!K110</f>
        <v>4.4</v>
      </c>
      <c r="J58" s="108">
        <f>'Приложение 2'!L110</f>
        <v>0</v>
      </c>
      <c r="K58" s="108">
        <f t="shared" si="1"/>
        <v>0</v>
      </c>
    </row>
    <row r="59" spans="1:11">
      <c r="A59" s="110" t="s">
        <v>159</v>
      </c>
      <c r="B59" s="93" t="s">
        <v>100</v>
      </c>
      <c r="C59" s="93"/>
      <c r="D59" s="93"/>
      <c r="E59" s="93"/>
      <c r="F59" s="93"/>
      <c r="G59" s="121"/>
      <c r="H59" s="93"/>
      <c r="I59" s="107">
        <f t="shared" ref="I59:I64" si="38">I60</f>
        <v>310.2</v>
      </c>
      <c r="J59" s="107">
        <f t="shared" ref="J59" si="39">J60</f>
        <v>200.6</v>
      </c>
      <c r="K59" s="107">
        <f t="shared" si="1"/>
        <v>64.6679561573179</v>
      </c>
    </row>
    <row r="60" spans="1:11">
      <c r="A60" s="110" t="s">
        <v>160</v>
      </c>
      <c r="B60" s="93" t="s">
        <v>100</v>
      </c>
      <c r="C60" s="93" t="s">
        <v>161</v>
      </c>
      <c r="D60" s="93"/>
      <c r="E60" s="93"/>
      <c r="F60" s="93"/>
      <c r="G60" s="121"/>
      <c r="H60" s="93"/>
      <c r="I60" s="107">
        <f t="shared" si="38"/>
        <v>310.2</v>
      </c>
      <c r="J60" s="107">
        <f t="shared" ref="J60" si="40">J61</f>
        <v>200.6</v>
      </c>
      <c r="K60" s="107">
        <f t="shared" si="1"/>
        <v>64.6679561573179</v>
      </c>
    </row>
    <row r="61" ht="24" spans="1:11">
      <c r="A61" s="94" t="s">
        <v>133</v>
      </c>
      <c r="B61" s="95" t="s">
        <v>100</v>
      </c>
      <c r="C61" s="95" t="s">
        <v>161</v>
      </c>
      <c r="D61" s="95" t="s">
        <v>154</v>
      </c>
      <c r="E61" s="95" t="s">
        <v>82</v>
      </c>
      <c r="F61" s="95"/>
      <c r="G61" s="120"/>
      <c r="H61" s="95"/>
      <c r="I61" s="108">
        <f t="shared" si="38"/>
        <v>310.2</v>
      </c>
      <c r="J61" s="108">
        <f t="shared" ref="J61" si="41">J62</f>
        <v>200.6</v>
      </c>
      <c r="K61" s="108">
        <f t="shared" si="1"/>
        <v>64.6679561573179</v>
      </c>
    </row>
    <row r="62" ht="36" spans="1:11">
      <c r="A62" s="94" t="s">
        <v>134</v>
      </c>
      <c r="B62" s="95" t="s">
        <v>100</v>
      </c>
      <c r="C62" s="95" t="s">
        <v>161</v>
      </c>
      <c r="D62" s="95" t="s">
        <v>154</v>
      </c>
      <c r="E62" s="95" t="s">
        <v>65</v>
      </c>
      <c r="F62" s="95"/>
      <c r="G62" s="120"/>
      <c r="H62" s="95"/>
      <c r="I62" s="108">
        <f t="shared" si="38"/>
        <v>310.2</v>
      </c>
      <c r="J62" s="108">
        <f t="shared" ref="J62" si="42">J63</f>
        <v>200.6</v>
      </c>
      <c r="K62" s="108">
        <f t="shared" si="1"/>
        <v>64.6679561573179</v>
      </c>
    </row>
    <row r="63" ht="204" spans="1:11">
      <c r="A63" s="94" t="s">
        <v>162</v>
      </c>
      <c r="B63" s="95" t="s">
        <v>100</v>
      </c>
      <c r="C63" s="95" t="s">
        <v>161</v>
      </c>
      <c r="D63" s="95" t="s">
        <v>154</v>
      </c>
      <c r="E63" s="95" t="s">
        <v>65</v>
      </c>
      <c r="F63" s="95" t="s">
        <v>85</v>
      </c>
      <c r="G63" s="120" t="s">
        <v>163</v>
      </c>
      <c r="H63" s="95"/>
      <c r="I63" s="108">
        <f t="shared" si="38"/>
        <v>310.2</v>
      </c>
      <c r="J63" s="108">
        <f t="shared" ref="J63" si="43">J64</f>
        <v>200.6</v>
      </c>
      <c r="K63" s="108">
        <f t="shared" si="1"/>
        <v>64.6679561573179</v>
      </c>
    </row>
    <row r="64" ht="24" spans="1:11">
      <c r="A64" s="94" t="s">
        <v>107</v>
      </c>
      <c r="B64" s="95" t="s">
        <v>100</v>
      </c>
      <c r="C64" s="95" t="s">
        <v>161</v>
      </c>
      <c r="D64" s="95" t="s">
        <v>154</v>
      </c>
      <c r="E64" s="95" t="s">
        <v>65</v>
      </c>
      <c r="F64" s="95" t="s">
        <v>85</v>
      </c>
      <c r="G64" s="120" t="s">
        <v>163</v>
      </c>
      <c r="H64" s="95">
        <v>200</v>
      </c>
      <c r="I64" s="108">
        <f t="shared" si="38"/>
        <v>310.2</v>
      </c>
      <c r="J64" s="108">
        <f t="shared" ref="J64" si="44">J65</f>
        <v>200.6</v>
      </c>
      <c r="K64" s="108">
        <f t="shared" si="1"/>
        <v>64.6679561573179</v>
      </c>
    </row>
    <row r="65" ht="36" spans="1:11">
      <c r="A65" s="94" t="s">
        <v>108</v>
      </c>
      <c r="B65" s="95" t="s">
        <v>100</v>
      </c>
      <c r="C65" s="95" t="s">
        <v>161</v>
      </c>
      <c r="D65" s="95" t="s">
        <v>154</v>
      </c>
      <c r="E65" s="95" t="s">
        <v>65</v>
      </c>
      <c r="F65" s="95" t="s">
        <v>85</v>
      </c>
      <c r="G65" s="120" t="s">
        <v>163</v>
      </c>
      <c r="H65" s="95">
        <v>240</v>
      </c>
      <c r="I65" s="108">
        <f>'Приложение 2'!K121</f>
        <v>310.2</v>
      </c>
      <c r="J65" s="108">
        <f>'Приложение 2'!L121</f>
        <v>200.6</v>
      </c>
      <c r="K65" s="108">
        <f t="shared" si="1"/>
        <v>64.6679561573179</v>
      </c>
    </row>
    <row r="66" spans="1:11">
      <c r="A66" s="110" t="s">
        <v>164</v>
      </c>
      <c r="B66" s="93" t="s">
        <v>165</v>
      </c>
      <c r="C66" s="93"/>
      <c r="D66" s="93"/>
      <c r="E66" s="93"/>
      <c r="F66" s="93"/>
      <c r="G66" s="121"/>
      <c r="H66" s="93"/>
      <c r="I66" s="107">
        <f>I67</f>
        <v>279</v>
      </c>
      <c r="J66" s="107">
        <f t="shared" ref="J66" si="45">J67</f>
        <v>80.3</v>
      </c>
      <c r="K66" s="107">
        <f t="shared" si="1"/>
        <v>28.7813620071685</v>
      </c>
    </row>
    <row r="67" spans="1:11">
      <c r="A67" s="110" t="s">
        <v>166</v>
      </c>
      <c r="B67" s="93" t="s">
        <v>165</v>
      </c>
      <c r="C67" s="93" t="s">
        <v>153</v>
      </c>
      <c r="D67" s="93"/>
      <c r="E67" s="93"/>
      <c r="F67" s="93"/>
      <c r="G67" s="93" t="s">
        <v>57</v>
      </c>
      <c r="H67" s="93" t="s">
        <v>57</v>
      </c>
      <c r="I67" s="107">
        <f>I74+I99+I68</f>
        <v>279</v>
      </c>
      <c r="J67" s="107">
        <f>J74+J99+J68</f>
        <v>80.3</v>
      </c>
      <c r="K67" s="107">
        <f t="shared" si="1"/>
        <v>28.7813620071685</v>
      </c>
    </row>
    <row r="68" customFormat="1" ht="76.5" hidden="1" spans="1:11">
      <c r="A68" s="99" t="s">
        <v>167</v>
      </c>
      <c r="B68" s="95" t="s">
        <v>165</v>
      </c>
      <c r="C68" s="95" t="s">
        <v>153</v>
      </c>
      <c r="D68" s="95" t="s">
        <v>168</v>
      </c>
      <c r="E68" s="95" t="s">
        <v>82</v>
      </c>
      <c r="F68" s="95"/>
      <c r="G68" s="95"/>
      <c r="H68" s="95"/>
      <c r="I68" s="108">
        <f>I69</f>
        <v>0</v>
      </c>
      <c r="J68" s="108">
        <f>J69</f>
        <v>0</v>
      </c>
      <c r="K68" s="107" t="e">
        <f t="shared" si="1"/>
        <v>#DIV/0!</v>
      </c>
    </row>
    <row r="69" customFormat="1" ht="25.5" hidden="1" spans="1:11">
      <c r="A69" s="99" t="s">
        <v>169</v>
      </c>
      <c r="B69" s="95" t="s">
        <v>165</v>
      </c>
      <c r="C69" s="95" t="s">
        <v>153</v>
      </c>
      <c r="D69" s="95" t="s">
        <v>168</v>
      </c>
      <c r="E69" s="95" t="s">
        <v>65</v>
      </c>
      <c r="F69" s="95"/>
      <c r="G69" s="95"/>
      <c r="H69" s="95"/>
      <c r="I69" s="108">
        <f t="shared" ref="I69:I72" si="46">I70</f>
        <v>0</v>
      </c>
      <c r="J69" s="108">
        <f t="shared" ref="J69:J72" si="47">J70</f>
        <v>0</v>
      </c>
      <c r="K69" s="107" t="e">
        <f t="shared" si="1"/>
        <v>#DIV/0!</v>
      </c>
    </row>
    <row r="70" customFormat="1" ht="25.5" hidden="1" customHeight="1" spans="1:11">
      <c r="A70" s="99" t="s">
        <v>170</v>
      </c>
      <c r="B70" s="95" t="s">
        <v>165</v>
      </c>
      <c r="C70" s="95" t="s">
        <v>153</v>
      </c>
      <c r="D70" s="95" t="s">
        <v>168</v>
      </c>
      <c r="E70" s="95" t="s">
        <v>65</v>
      </c>
      <c r="F70" s="95" t="s">
        <v>77</v>
      </c>
      <c r="G70" s="95"/>
      <c r="H70" s="95"/>
      <c r="I70" s="108">
        <f t="shared" si="46"/>
        <v>0</v>
      </c>
      <c r="J70" s="108">
        <f t="shared" si="47"/>
        <v>0</v>
      </c>
      <c r="K70" s="107" t="e">
        <f t="shared" si="1"/>
        <v>#DIV/0!</v>
      </c>
    </row>
    <row r="71" customFormat="1" ht="16.5" hidden="1" customHeight="1" spans="1:11">
      <c r="A71" s="100" t="s">
        <v>171</v>
      </c>
      <c r="B71" s="95" t="s">
        <v>165</v>
      </c>
      <c r="C71" s="95" t="s">
        <v>153</v>
      </c>
      <c r="D71" s="95" t="s">
        <v>168</v>
      </c>
      <c r="E71" s="95" t="s">
        <v>65</v>
      </c>
      <c r="F71" s="95" t="s">
        <v>77</v>
      </c>
      <c r="G71" s="95" t="s">
        <v>172</v>
      </c>
      <c r="H71" s="95"/>
      <c r="I71" s="108">
        <f t="shared" si="46"/>
        <v>0</v>
      </c>
      <c r="J71" s="108">
        <f t="shared" si="47"/>
        <v>0</v>
      </c>
      <c r="K71" s="107" t="e">
        <f t="shared" si="1"/>
        <v>#DIV/0!</v>
      </c>
    </row>
    <row r="72" customFormat="1" ht="24" hidden="1" spans="1:11">
      <c r="A72" s="94" t="s">
        <v>107</v>
      </c>
      <c r="B72" s="95" t="s">
        <v>165</v>
      </c>
      <c r="C72" s="95" t="s">
        <v>153</v>
      </c>
      <c r="D72" s="95" t="s">
        <v>168</v>
      </c>
      <c r="E72" s="95" t="s">
        <v>82</v>
      </c>
      <c r="F72" s="95" t="s">
        <v>79</v>
      </c>
      <c r="G72" s="95" t="s">
        <v>172</v>
      </c>
      <c r="H72" s="95">
        <v>200</v>
      </c>
      <c r="I72" s="108">
        <f t="shared" si="46"/>
        <v>0</v>
      </c>
      <c r="J72" s="108">
        <f t="shared" si="47"/>
        <v>0</v>
      </c>
      <c r="K72" s="107" t="e">
        <f t="shared" si="1"/>
        <v>#DIV/0!</v>
      </c>
    </row>
    <row r="73" customFormat="1" ht="36" hidden="1" spans="1:11">
      <c r="A73" s="94" t="s">
        <v>108</v>
      </c>
      <c r="B73" s="95" t="s">
        <v>165</v>
      </c>
      <c r="C73" s="95" t="s">
        <v>153</v>
      </c>
      <c r="D73" s="95" t="s">
        <v>168</v>
      </c>
      <c r="E73" s="95" t="s">
        <v>82</v>
      </c>
      <c r="F73" s="95" t="s">
        <v>79</v>
      </c>
      <c r="G73" s="95" t="s">
        <v>172</v>
      </c>
      <c r="H73" s="95">
        <v>240</v>
      </c>
      <c r="I73" s="108">
        <f>'Приложение 2'!K131</f>
        <v>0</v>
      </c>
      <c r="J73" s="108">
        <f>'Приложение 2'!L131</f>
        <v>0</v>
      </c>
      <c r="K73" s="107" t="e">
        <f t="shared" si="1"/>
        <v>#DIV/0!</v>
      </c>
    </row>
    <row r="74" ht="61.5" customHeight="1" spans="1:11">
      <c r="A74" s="94" t="str">
        <f>'Приложение 2'!$A$134</f>
        <v>Муниципальная программа «Благоустройство, содержание территории и объектов Симкинского сельского поселения Большеберезниковского муниципального района Республики Мордовия  на 2022-2026 годы»</v>
      </c>
      <c r="B74" s="95" t="s">
        <v>165</v>
      </c>
      <c r="C74" s="95" t="s">
        <v>153</v>
      </c>
      <c r="D74" s="95" t="s">
        <v>174</v>
      </c>
      <c r="E74" s="95" t="s">
        <v>82</v>
      </c>
      <c r="F74" s="95"/>
      <c r="G74" s="120"/>
      <c r="H74" s="95"/>
      <c r="I74" s="108">
        <f>I75+I79+I87+I91+I95+I83</f>
        <v>155.1</v>
      </c>
      <c r="J74" s="108">
        <f>J75+J79+J87+J91+J95+J83</f>
        <v>24</v>
      </c>
      <c r="K74" s="108">
        <f t="shared" si="1"/>
        <v>15.4738878143133</v>
      </c>
    </row>
    <row r="75" ht="59.25" customHeight="1" spans="1:11">
      <c r="A75" s="94" t="str">
        <f>'Приложение 2'!$A$135</f>
        <v>Основное мероприятие «Благоустройство, содержание территории и объектов Симкинского сельского поселения Большеберезниковского муниципального района Республики Мордовия  на 2021-2023 годы»</v>
      </c>
      <c r="B75" s="95" t="s">
        <v>165</v>
      </c>
      <c r="C75" s="95" t="s">
        <v>153</v>
      </c>
      <c r="D75" s="95" t="s">
        <v>174</v>
      </c>
      <c r="E75" s="95" t="s">
        <v>82</v>
      </c>
      <c r="F75" s="95" t="s">
        <v>77</v>
      </c>
      <c r="G75" s="120"/>
      <c r="H75" s="95"/>
      <c r="I75" s="108">
        <f>I76</f>
        <v>52.8</v>
      </c>
      <c r="J75" s="108">
        <f t="shared" ref="J75" si="48">J76</f>
        <v>24</v>
      </c>
      <c r="K75" s="108">
        <f t="shared" si="1"/>
        <v>45.4545454545455</v>
      </c>
    </row>
    <row r="76" spans="1:11">
      <c r="A76" s="94" t="s">
        <v>176</v>
      </c>
      <c r="B76" s="95" t="s">
        <v>165</v>
      </c>
      <c r="C76" s="95" t="s">
        <v>153</v>
      </c>
      <c r="D76" s="95" t="s">
        <v>174</v>
      </c>
      <c r="E76" s="95" t="s">
        <v>82</v>
      </c>
      <c r="F76" s="95" t="s">
        <v>77</v>
      </c>
      <c r="G76" s="120">
        <v>43010</v>
      </c>
      <c r="H76" s="95"/>
      <c r="I76" s="108">
        <f>I77</f>
        <v>52.8</v>
      </c>
      <c r="J76" s="108">
        <f t="shared" ref="J76" si="49">J77</f>
        <v>24</v>
      </c>
      <c r="K76" s="108">
        <f t="shared" si="1"/>
        <v>45.4545454545455</v>
      </c>
    </row>
    <row r="77" ht="24" spans="1:11">
      <c r="A77" s="94" t="s">
        <v>107</v>
      </c>
      <c r="B77" s="95" t="s">
        <v>165</v>
      </c>
      <c r="C77" s="95" t="s">
        <v>153</v>
      </c>
      <c r="D77" s="95" t="s">
        <v>174</v>
      </c>
      <c r="E77" s="95" t="s">
        <v>82</v>
      </c>
      <c r="F77" s="95" t="s">
        <v>77</v>
      </c>
      <c r="G77" s="120">
        <v>43010</v>
      </c>
      <c r="H77" s="95">
        <v>200</v>
      </c>
      <c r="I77" s="108">
        <f>I78</f>
        <v>52.8</v>
      </c>
      <c r="J77" s="108">
        <f t="shared" ref="J77" si="50">J78</f>
        <v>24</v>
      </c>
      <c r="K77" s="108">
        <f t="shared" si="1"/>
        <v>45.4545454545455</v>
      </c>
    </row>
    <row r="78" ht="35.25" customHeight="1" spans="1:11">
      <c r="A78" s="94" t="s">
        <v>108</v>
      </c>
      <c r="B78" s="95" t="s">
        <v>165</v>
      </c>
      <c r="C78" s="95" t="s">
        <v>153</v>
      </c>
      <c r="D78" s="95" t="s">
        <v>174</v>
      </c>
      <c r="E78" s="95" t="s">
        <v>82</v>
      </c>
      <c r="F78" s="95" t="s">
        <v>77</v>
      </c>
      <c r="G78" s="120">
        <v>43010</v>
      </c>
      <c r="H78" s="95">
        <v>240</v>
      </c>
      <c r="I78" s="108">
        <f>'Приложение 2'!K138</f>
        <v>52.8</v>
      </c>
      <c r="J78" s="108">
        <f>'Приложение 2'!L138</f>
        <v>24</v>
      </c>
      <c r="K78" s="108">
        <f t="shared" si="1"/>
        <v>45.4545454545455</v>
      </c>
    </row>
    <row r="79" ht="24" spans="1:11">
      <c r="A79" s="97" t="s">
        <v>177</v>
      </c>
      <c r="B79" s="95" t="s">
        <v>165</v>
      </c>
      <c r="C79" s="95" t="s">
        <v>153</v>
      </c>
      <c r="D79" s="95" t="s">
        <v>174</v>
      </c>
      <c r="E79" s="95" t="s">
        <v>82</v>
      </c>
      <c r="F79" s="95" t="s">
        <v>79</v>
      </c>
      <c r="G79" s="95"/>
      <c r="H79" s="95"/>
      <c r="I79" s="108">
        <f>I80</f>
        <v>10</v>
      </c>
      <c r="J79" s="108">
        <f t="shared" ref="J79" si="51">J80</f>
        <v>0</v>
      </c>
      <c r="K79" s="108">
        <f t="shared" ref="K79:K124" si="52">J79/I79*100</f>
        <v>0</v>
      </c>
    </row>
    <row r="80" spans="1:11">
      <c r="A80" s="94" t="s">
        <v>178</v>
      </c>
      <c r="B80" s="95" t="s">
        <v>165</v>
      </c>
      <c r="C80" s="95" t="s">
        <v>153</v>
      </c>
      <c r="D80" s="95" t="s">
        <v>174</v>
      </c>
      <c r="E80" s="95" t="s">
        <v>82</v>
      </c>
      <c r="F80" s="95" t="s">
        <v>79</v>
      </c>
      <c r="G80" s="95">
        <v>43020</v>
      </c>
      <c r="H80" s="95"/>
      <c r="I80" s="108">
        <f>I81</f>
        <v>10</v>
      </c>
      <c r="J80" s="108">
        <f t="shared" ref="J80" si="53">J81</f>
        <v>0</v>
      </c>
      <c r="K80" s="108">
        <f t="shared" si="52"/>
        <v>0</v>
      </c>
    </row>
    <row r="81" ht="24" spans="1:11">
      <c r="A81" s="94" t="s">
        <v>107</v>
      </c>
      <c r="B81" s="95" t="s">
        <v>165</v>
      </c>
      <c r="C81" s="95" t="s">
        <v>153</v>
      </c>
      <c r="D81" s="95" t="s">
        <v>174</v>
      </c>
      <c r="E81" s="95" t="s">
        <v>82</v>
      </c>
      <c r="F81" s="95" t="s">
        <v>79</v>
      </c>
      <c r="G81" s="95">
        <v>43020</v>
      </c>
      <c r="H81" s="95">
        <v>200</v>
      </c>
      <c r="I81" s="108">
        <f>I82</f>
        <v>10</v>
      </c>
      <c r="J81" s="108">
        <f t="shared" ref="J81" si="54">J82</f>
        <v>0</v>
      </c>
      <c r="K81" s="108">
        <f t="shared" si="52"/>
        <v>0</v>
      </c>
    </row>
    <row r="82" ht="36" spans="1:11">
      <c r="A82" s="94" t="s">
        <v>108</v>
      </c>
      <c r="B82" s="95" t="s">
        <v>165</v>
      </c>
      <c r="C82" s="95" t="s">
        <v>153</v>
      </c>
      <c r="D82" s="95" t="s">
        <v>174</v>
      </c>
      <c r="E82" s="95" t="s">
        <v>82</v>
      </c>
      <c r="F82" s="95" t="s">
        <v>79</v>
      </c>
      <c r="G82" s="95">
        <v>43020</v>
      </c>
      <c r="H82" s="95">
        <v>240</v>
      </c>
      <c r="I82" s="108">
        <f>'Приложение 2'!K144</f>
        <v>10</v>
      </c>
      <c r="J82" s="108">
        <f>'Приложение 2'!L144</f>
        <v>0</v>
      </c>
      <c r="K82" s="108">
        <f t="shared" si="52"/>
        <v>0</v>
      </c>
    </row>
    <row r="83" customFormat="1" ht="24" hidden="1" spans="1:11">
      <c r="A83" s="97" t="s">
        <v>179</v>
      </c>
      <c r="B83" s="95" t="s">
        <v>165</v>
      </c>
      <c r="C83" s="95" t="s">
        <v>153</v>
      </c>
      <c r="D83" s="95" t="s">
        <v>174</v>
      </c>
      <c r="E83" s="95" t="s">
        <v>82</v>
      </c>
      <c r="F83" s="95" t="s">
        <v>153</v>
      </c>
      <c r="G83" s="95"/>
      <c r="H83" s="95"/>
      <c r="I83" s="108">
        <f>I84</f>
        <v>0</v>
      </c>
      <c r="J83" s="108">
        <f t="shared" ref="J83:J85" si="55">J84</f>
        <v>0</v>
      </c>
      <c r="K83" s="108" t="e">
        <f t="shared" ref="K83:K86" si="56">J83/I83*100</f>
        <v>#DIV/0!</v>
      </c>
    </row>
    <row r="84" customFormat="1" hidden="1" spans="1:11">
      <c r="A84" s="97" t="s">
        <v>180</v>
      </c>
      <c r="B84" s="95" t="s">
        <v>165</v>
      </c>
      <c r="C84" s="95" t="s">
        <v>153</v>
      </c>
      <c r="D84" s="95" t="s">
        <v>174</v>
      </c>
      <c r="E84" s="95" t="s">
        <v>82</v>
      </c>
      <c r="F84" s="95" t="s">
        <v>153</v>
      </c>
      <c r="G84" s="95" t="s">
        <v>181</v>
      </c>
      <c r="H84" s="95"/>
      <c r="I84" s="108">
        <f>I85</f>
        <v>0</v>
      </c>
      <c r="J84" s="108">
        <f t="shared" si="55"/>
        <v>0</v>
      </c>
      <c r="K84" s="108" t="e">
        <f t="shared" si="56"/>
        <v>#DIV/0!</v>
      </c>
    </row>
    <row r="85" customFormat="1" ht="24" hidden="1" spans="1:11">
      <c r="A85" s="94" t="s">
        <v>107</v>
      </c>
      <c r="B85" s="95" t="s">
        <v>165</v>
      </c>
      <c r="C85" s="95" t="s">
        <v>153</v>
      </c>
      <c r="D85" s="95" t="s">
        <v>174</v>
      </c>
      <c r="E85" s="95" t="s">
        <v>82</v>
      </c>
      <c r="F85" s="95" t="s">
        <v>153</v>
      </c>
      <c r="G85" s="95" t="s">
        <v>181</v>
      </c>
      <c r="H85" s="95">
        <v>200</v>
      </c>
      <c r="I85" s="108">
        <f>I86</f>
        <v>0</v>
      </c>
      <c r="J85" s="108">
        <f t="shared" si="55"/>
        <v>0</v>
      </c>
      <c r="K85" s="108" t="e">
        <f t="shared" si="56"/>
        <v>#DIV/0!</v>
      </c>
    </row>
    <row r="86" customFormat="1" ht="36" hidden="1" spans="1:11">
      <c r="A86" s="94" t="s">
        <v>108</v>
      </c>
      <c r="B86" s="95" t="s">
        <v>165</v>
      </c>
      <c r="C86" s="95" t="s">
        <v>153</v>
      </c>
      <c r="D86" s="95" t="s">
        <v>174</v>
      </c>
      <c r="E86" s="95" t="s">
        <v>82</v>
      </c>
      <c r="F86" s="95" t="s">
        <v>153</v>
      </c>
      <c r="G86" s="95" t="s">
        <v>181</v>
      </c>
      <c r="H86" s="95">
        <v>240</v>
      </c>
      <c r="I86" s="108">
        <f>'Приложение 2'!K148</f>
        <v>0</v>
      </c>
      <c r="J86" s="108">
        <f>'Приложение 2'!L148</f>
        <v>0</v>
      </c>
      <c r="K86" s="108" t="e">
        <f t="shared" si="56"/>
        <v>#DIV/0!</v>
      </c>
    </row>
    <row r="87" ht="36" spans="1:11">
      <c r="A87" s="94" t="s">
        <v>182</v>
      </c>
      <c r="B87" s="95" t="s">
        <v>165</v>
      </c>
      <c r="C87" s="95" t="s">
        <v>153</v>
      </c>
      <c r="D87" s="95" t="s">
        <v>174</v>
      </c>
      <c r="E87" s="95" t="s">
        <v>82</v>
      </c>
      <c r="F87" s="95" t="s">
        <v>100</v>
      </c>
      <c r="G87" s="95"/>
      <c r="H87" s="96"/>
      <c r="I87" s="108">
        <f>I88</f>
        <v>72.3</v>
      </c>
      <c r="J87" s="108">
        <f t="shared" ref="J87" si="57">J88</f>
        <v>0</v>
      </c>
      <c r="K87" s="108">
        <f t="shared" si="52"/>
        <v>0</v>
      </c>
    </row>
    <row r="88" spans="1:11">
      <c r="A88" s="94" t="s">
        <v>183</v>
      </c>
      <c r="B88" s="95" t="s">
        <v>165</v>
      </c>
      <c r="C88" s="95" t="s">
        <v>153</v>
      </c>
      <c r="D88" s="95" t="s">
        <v>174</v>
      </c>
      <c r="E88" s="95" t="s">
        <v>82</v>
      </c>
      <c r="F88" s="95" t="s">
        <v>100</v>
      </c>
      <c r="G88" s="120">
        <v>43040</v>
      </c>
      <c r="H88" s="95"/>
      <c r="I88" s="108">
        <f>I89</f>
        <v>72.3</v>
      </c>
      <c r="J88" s="108">
        <f t="shared" ref="J88" si="58">J89</f>
        <v>0</v>
      </c>
      <c r="K88" s="108">
        <f t="shared" si="52"/>
        <v>0</v>
      </c>
    </row>
    <row r="89" ht="24" spans="1:11">
      <c r="A89" s="94" t="s">
        <v>107</v>
      </c>
      <c r="B89" s="95" t="s">
        <v>165</v>
      </c>
      <c r="C89" s="95" t="s">
        <v>153</v>
      </c>
      <c r="D89" s="95" t="s">
        <v>174</v>
      </c>
      <c r="E89" s="95" t="s">
        <v>82</v>
      </c>
      <c r="F89" s="95" t="s">
        <v>100</v>
      </c>
      <c r="G89" s="120">
        <v>43040</v>
      </c>
      <c r="H89" s="95">
        <v>200</v>
      </c>
      <c r="I89" s="108">
        <f>I90</f>
        <v>72.3</v>
      </c>
      <c r="J89" s="108">
        <f t="shared" ref="J89" si="59">J90</f>
        <v>0</v>
      </c>
      <c r="K89" s="108">
        <f t="shared" si="52"/>
        <v>0</v>
      </c>
    </row>
    <row r="90" ht="36" spans="1:11">
      <c r="A90" s="94" t="s">
        <v>108</v>
      </c>
      <c r="B90" s="95" t="s">
        <v>165</v>
      </c>
      <c r="C90" s="95" t="s">
        <v>153</v>
      </c>
      <c r="D90" s="95" t="s">
        <v>174</v>
      </c>
      <c r="E90" s="95" t="s">
        <v>82</v>
      </c>
      <c r="F90" s="95" t="s">
        <v>100</v>
      </c>
      <c r="G90" s="120">
        <v>43040</v>
      </c>
      <c r="H90" s="95">
        <v>240</v>
      </c>
      <c r="I90" s="108">
        <f>'Приложение 2'!K156</f>
        <v>72.3</v>
      </c>
      <c r="J90" s="108">
        <f>'Приложение 2'!L156</f>
        <v>0</v>
      </c>
      <c r="K90" s="108">
        <f t="shared" si="52"/>
        <v>0</v>
      </c>
    </row>
    <row r="91" ht="24" spans="1:11">
      <c r="A91" s="94" t="s">
        <v>184</v>
      </c>
      <c r="B91" s="95" t="s">
        <v>165</v>
      </c>
      <c r="C91" s="95" t="s">
        <v>153</v>
      </c>
      <c r="D91" s="95" t="s">
        <v>174</v>
      </c>
      <c r="E91" s="95" t="s">
        <v>82</v>
      </c>
      <c r="F91" s="95" t="s">
        <v>165</v>
      </c>
      <c r="G91" s="95"/>
      <c r="H91" s="95"/>
      <c r="I91" s="108">
        <f>I92</f>
        <v>10</v>
      </c>
      <c r="J91" s="108">
        <f t="shared" ref="J91" si="60">J92</f>
        <v>0</v>
      </c>
      <c r="K91" s="108">
        <f t="shared" si="52"/>
        <v>0</v>
      </c>
    </row>
    <row r="92" spans="1:11">
      <c r="A92" s="94" t="s">
        <v>183</v>
      </c>
      <c r="B92" s="95" t="s">
        <v>165</v>
      </c>
      <c r="C92" s="95" t="s">
        <v>153</v>
      </c>
      <c r="D92" s="95" t="s">
        <v>174</v>
      </c>
      <c r="E92" s="95" t="s">
        <v>82</v>
      </c>
      <c r="F92" s="95" t="s">
        <v>165</v>
      </c>
      <c r="G92" s="95">
        <v>43040</v>
      </c>
      <c r="H92" s="95"/>
      <c r="I92" s="108">
        <f>I93</f>
        <v>10</v>
      </c>
      <c r="J92" s="108">
        <f t="shared" ref="J92" si="61">J93</f>
        <v>0</v>
      </c>
      <c r="K92" s="108">
        <f t="shared" si="52"/>
        <v>0</v>
      </c>
    </row>
    <row r="93" ht="24" spans="1:11">
      <c r="A93" s="94" t="s">
        <v>107</v>
      </c>
      <c r="B93" s="95" t="s">
        <v>165</v>
      </c>
      <c r="C93" s="95" t="s">
        <v>153</v>
      </c>
      <c r="D93" s="95" t="s">
        <v>174</v>
      </c>
      <c r="E93" s="95" t="s">
        <v>82</v>
      </c>
      <c r="F93" s="95" t="s">
        <v>165</v>
      </c>
      <c r="G93" s="95">
        <v>43040</v>
      </c>
      <c r="H93" s="95">
        <v>200</v>
      </c>
      <c r="I93" s="108">
        <f>I94</f>
        <v>10</v>
      </c>
      <c r="J93" s="108">
        <f t="shared" ref="J93" si="62">J94</f>
        <v>0</v>
      </c>
      <c r="K93" s="108">
        <f t="shared" si="52"/>
        <v>0</v>
      </c>
    </row>
    <row r="94" ht="36" spans="1:11">
      <c r="A94" s="94" t="s">
        <v>108</v>
      </c>
      <c r="B94" s="95" t="s">
        <v>165</v>
      </c>
      <c r="C94" s="95" t="s">
        <v>153</v>
      </c>
      <c r="D94" s="95" t="s">
        <v>174</v>
      </c>
      <c r="E94" s="95" t="s">
        <v>82</v>
      </c>
      <c r="F94" s="95" t="s">
        <v>165</v>
      </c>
      <c r="G94" s="95">
        <v>43040</v>
      </c>
      <c r="H94" s="95">
        <v>240</v>
      </c>
      <c r="I94" s="108">
        <f>'Приложение 2'!K162</f>
        <v>10</v>
      </c>
      <c r="J94" s="108">
        <f>'Приложение 2'!L162</f>
        <v>0</v>
      </c>
      <c r="K94" s="108">
        <f t="shared" si="52"/>
        <v>0</v>
      </c>
    </row>
    <row r="95" ht="24" spans="1:11">
      <c r="A95" s="94" t="s">
        <v>185</v>
      </c>
      <c r="B95" s="95" t="s">
        <v>165</v>
      </c>
      <c r="C95" s="95" t="s">
        <v>153</v>
      </c>
      <c r="D95" s="95" t="s">
        <v>174</v>
      </c>
      <c r="E95" s="95" t="s">
        <v>82</v>
      </c>
      <c r="F95" s="95" t="s">
        <v>186</v>
      </c>
      <c r="G95" s="120"/>
      <c r="H95" s="95"/>
      <c r="I95" s="108">
        <f>I96</f>
        <v>10</v>
      </c>
      <c r="J95" s="108">
        <f t="shared" ref="J95" si="63">J96</f>
        <v>0</v>
      </c>
      <c r="K95" s="108">
        <f t="shared" si="52"/>
        <v>0</v>
      </c>
    </row>
    <row r="96" spans="1:11">
      <c r="A96" s="94" t="s">
        <v>183</v>
      </c>
      <c r="B96" s="95" t="s">
        <v>165</v>
      </c>
      <c r="C96" s="95" t="s">
        <v>153</v>
      </c>
      <c r="D96" s="95" t="s">
        <v>174</v>
      </c>
      <c r="E96" s="95" t="s">
        <v>82</v>
      </c>
      <c r="F96" s="95" t="s">
        <v>186</v>
      </c>
      <c r="G96" s="120">
        <v>43040</v>
      </c>
      <c r="H96" s="95"/>
      <c r="I96" s="108">
        <f>I97</f>
        <v>10</v>
      </c>
      <c r="J96" s="108">
        <f t="shared" ref="J96" si="64">J97</f>
        <v>0</v>
      </c>
      <c r="K96" s="108">
        <f t="shared" si="52"/>
        <v>0</v>
      </c>
    </row>
    <row r="97" ht="24" spans="1:11">
      <c r="A97" s="94" t="s">
        <v>107</v>
      </c>
      <c r="B97" s="95" t="s">
        <v>165</v>
      </c>
      <c r="C97" s="95" t="s">
        <v>153</v>
      </c>
      <c r="D97" s="95" t="s">
        <v>174</v>
      </c>
      <c r="E97" s="95" t="s">
        <v>82</v>
      </c>
      <c r="F97" s="95" t="s">
        <v>186</v>
      </c>
      <c r="G97" s="120">
        <v>43040</v>
      </c>
      <c r="H97" s="95">
        <v>200</v>
      </c>
      <c r="I97" s="108">
        <f>I98</f>
        <v>10</v>
      </c>
      <c r="J97" s="108">
        <f t="shared" ref="J97" si="65">J98</f>
        <v>0</v>
      </c>
      <c r="K97" s="108">
        <f t="shared" si="52"/>
        <v>0</v>
      </c>
    </row>
    <row r="98" ht="36" spans="1:11">
      <c r="A98" s="94" t="s">
        <v>108</v>
      </c>
      <c r="B98" s="95" t="s">
        <v>165</v>
      </c>
      <c r="C98" s="95" t="s">
        <v>153</v>
      </c>
      <c r="D98" s="95" t="s">
        <v>174</v>
      </c>
      <c r="E98" s="95" t="s">
        <v>82</v>
      </c>
      <c r="F98" s="95" t="s">
        <v>186</v>
      </c>
      <c r="G98" s="95">
        <v>43040</v>
      </c>
      <c r="H98" s="95">
        <v>240</v>
      </c>
      <c r="I98" s="108">
        <f>'Приложение 2'!K168</f>
        <v>10</v>
      </c>
      <c r="J98" s="108">
        <f>'Приложение 2'!L168</f>
        <v>0</v>
      </c>
      <c r="K98" s="108">
        <f t="shared" si="52"/>
        <v>0</v>
      </c>
    </row>
    <row r="99" customFormat="1" ht="24" spans="1:11">
      <c r="A99" s="94" t="s">
        <v>133</v>
      </c>
      <c r="B99" s="95" t="s">
        <v>165</v>
      </c>
      <c r="C99" s="95" t="s">
        <v>153</v>
      </c>
      <c r="D99" s="95" t="s">
        <v>154</v>
      </c>
      <c r="E99" s="95" t="s">
        <v>82</v>
      </c>
      <c r="F99" s="95"/>
      <c r="G99" s="120"/>
      <c r="H99" s="95"/>
      <c r="I99" s="108">
        <f>I100</f>
        <v>123.9</v>
      </c>
      <c r="J99" s="108">
        <f>J100</f>
        <v>56.3</v>
      </c>
      <c r="K99" s="108">
        <f t="shared" si="52"/>
        <v>45.4398708635997</v>
      </c>
    </row>
    <row r="100" customFormat="1" ht="36" spans="1:11">
      <c r="A100" s="94" t="s">
        <v>134</v>
      </c>
      <c r="B100" s="95" t="s">
        <v>165</v>
      </c>
      <c r="C100" s="95" t="s">
        <v>153</v>
      </c>
      <c r="D100" s="95" t="s">
        <v>154</v>
      </c>
      <c r="E100" s="95" t="s">
        <v>65</v>
      </c>
      <c r="F100" s="95" t="s">
        <v>85</v>
      </c>
      <c r="G100" s="120"/>
      <c r="H100" s="95"/>
      <c r="I100" s="108">
        <f>I101</f>
        <v>123.9</v>
      </c>
      <c r="J100" s="108">
        <f t="shared" ref="J100:J102" si="66">J101</f>
        <v>56.3</v>
      </c>
      <c r="K100" s="108">
        <f t="shared" si="52"/>
        <v>45.4398708635997</v>
      </c>
    </row>
    <row r="101" customFormat="1" ht="38.25" spans="1:11">
      <c r="A101" s="123" t="s">
        <v>187</v>
      </c>
      <c r="B101" s="95" t="s">
        <v>165</v>
      </c>
      <c r="C101" s="95" t="s">
        <v>153</v>
      </c>
      <c r="D101" s="95" t="s">
        <v>154</v>
      </c>
      <c r="E101" s="95" t="s">
        <v>65</v>
      </c>
      <c r="F101" s="95" t="s">
        <v>85</v>
      </c>
      <c r="G101" s="120" t="s">
        <v>188</v>
      </c>
      <c r="H101" s="95"/>
      <c r="I101" s="108">
        <f>I102</f>
        <v>123.9</v>
      </c>
      <c r="J101" s="108">
        <f t="shared" si="66"/>
        <v>56.3</v>
      </c>
      <c r="K101" s="108">
        <f t="shared" si="52"/>
        <v>45.4398708635997</v>
      </c>
    </row>
    <row r="102" customFormat="1" ht="24" spans="1:11">
      <c r="A102" s="94" t="s">
        <v>107</v>
      </c>
      <c r="B102" s="95" t="s">
        <v>165</v>
      </c>
      <c r="C102" s="95" t="s">
        <v>153</v>
      </c>
      <c r="D102" s="95" t="s">
        <v>154</v>
      </c>
      <c r="E102" s="95" t="s">
        <v>65</v>
      </c>
      <c r="F102" s="95" t="s">
        <v>85</v>
      </c>
      <c r="G102" s="120" t="s">
        <v>188</v>
      </c>
      <c r="H102" s="95">
        <v>200</v>
      </c>
      <c r="I102" s="108">
        <f>I103</f>
        <v>123.9</v>
      </c>
      <c r="J102" s="108">
        <f t="shared" si="66"/>
        <v>56.3</v>
      </c>
      <c r="K102" s="108">
        <f t="shared" si="52"/>
        <v>45.4398708635997</v>
      </c>
    </row>
    <row r="103" customFormat="1" ht="36" spans="1:11">
      <c r="A103" s="94" t="s">
        <v>108</v>
      </c>
      <c r="B103" s="95" t="s">
        <v>165</v>
      </c>
      <c r="C103" s="95" t="s">
        <v>153</v>
      </c>
      <c r="D103" s="95" t="s">
        <v>154</v>
      </c>
      <c r="E103" s="95" t="s">
        <v>65</v>
      </c>
      <c r="F103" s="95" t="s">
        <v>85</v>
      </c>
      <c r="G103" s="120" t="s">
        <v>188</v>
      </c>
      <c r="H103" s="95">
        <v>240</v>
      </c>
      <c r="I103" s="108">
        <f>'Приложение 2'!K175</f>
        <v>123.9</v>
      </c>
      <c r="J103" s="108">
        <f>'Приложение 2'!L175</f>
        <v>56.3</v>
      </c>
      <c r="K103" s="108">
        <f t="shared" si="52"/>
        <v>45.4398708635997</v>
      </c>
    </row>
    <row r="104" hidden="1" spans="1:11">
      <c r="A104" s="110" t="s">
        <v>189</v>
      </c>
      <c r="B104" s="93" t="s">
        <v>71</v>
      </c>
      <c r="C104" s="93"/>
      <c r="D104" s="93"/>
      <c r="E104" s="93"/>
      <c r="F104" s="93"/>
      <c r="G104" s="93"/>
      <c r="H104" s="93" t="s">
        <v>57</v>
      </c>
      <c r="I104" s="107">
        <f t="shared" ref="I104:I109" si="67">I105</f>
        <v>0</v>
      </c>
      <c r="J104" s="107">
        <f t="shared" ref="J104" si="68">J105</f>
        <v>0</v>
      </c>
      <c r="K104" s="107" t="e">
        <f t="shared" si="52"/>
        <v>#DIV/0!</v>
      </c>
    </row>
    <row r="105" hidden="1" spans="1:11">
      <c r="A105" s="110" t="s">
        <v>190</v>
      </c>
      <c r="B105" s="93" t="s">
        <v>71</v>
      </c>
      <c r="C105" s="93" t="s">
        <v>77</v>
      </c>
      <c r="D105" s="93"/>
      <c r="E105" s="93"/>
      <c r="F105" s="93"/>
      <c r="G105" s="93"/>
      <c r="H105" s="109" t="s">
        <v>57</v>
      </c>
      <c r="I105" s="107">
        <f t="shared" si="67"/>
        <v>0</v>
      </c>
      <c r="J105" s="107">
        <f t="shared" ref="J105" si="69">J106</f>
        <v>0</v>
      </c>
      <c r="K105" s="107" t="e">
        <f t="shared" si="52"/>
        <v>#DIV/0!</v>
      </c>
    </row>
    <row r="106" ht="24" hidden="1" spans="1:11">
      <c r="A106" s="94" t="s">
        <v>133</v>
      </c>
      <c r="B106" s="95" t="s">
        <v>71</v>
      </c>
      <c r="C106" s="95" t="s">
        <v>77</v>
      </c>
      <c r="D106" s="95">
        <v>89</v>
      </c>
      <c r="E106" s="95">
        <v>0</v>
      </c>
      <c r="F106" s="95"/>
      <c r="G106" s="95"/>
      <c r="H106" s="96"/>
      <c r="I106" s="108">
        <f t="shared" si="67"/>
        <v>0</v>
      </c>
      <c r="J106" s="108">
        <f t="shared" ref="J106" si="70">J107</f>
        <v>0</v>
      </c>
      <c r="K106" s="108" t="e">
        <f t="shared" si="52"/>
        <v>#DIV/0!</v>
      </c>
    </row>
    <row r="107" ht="36" hidden="1" spans="1:11">
      <c r="A107" s="94" t="s">
        <v>134</v>
      </c>
      <c r="B107" s="95" t="s">
        <v>71</v>
      </c>
      <c r="C107" s="95" t="s">
        <v>77</v>
      </c>
      <c r="D107" s="95">
        <v>89</v>
      </c>
      <c r="E107" s="95">
        <v>1</v>
      </c>
      <c r="F107" s="95"/>
      <c r="G107" s="120"/>
      <c r="H107" s="95"/>
      <c r="I107" s="108">
        <f t="shared" si="67"/>
        <v>0</v>
      </c>
      <c r="J107" s="108">
        <f t="shared" ref="J107" si="71">J108</f>
        <v>0</v>
      </c>
      <c r="K107" s="108" t="e">
        <f t="shared" si="52"/>
        <v>#DIV/0!</v>
      </c>
    </row>
    <row r="108" ht="24" hidden="1" spans="1:11">
      <c r="A108" s="94" t="s">
        <v>191</v>
      </c>
      <c r="B108" s="95" t="s">
        <v>71</v>
      </c>
      <c r="C108" s="95" t="s">
        <v>77</v>
      </c>
      <c r="D108" s="95">
        <v>89</v>
      </c>
      <c r="E108" s="95">
        <v>1</v>
      </c>
      <c r="F108" s="95" t="s">
        <v>85</v>
      </c>
      <c r="G108" s="120" t="s">
        <v>192</v>
      </c>
      <c r="H108" s="95"/>
      <c r="I108" s="108">
        <f t="shared" si="67"/>
        <v>0</v>
      </c>
      <c r="J108" s="108">
        <f t="shared" ref="J108" si="72">J109</f>
        <v>0</v>
      </c>
      <c r="K108" s="108" t="e">
        <f t="shared" si="52"/>
        <v>#DIV/0!</v>
      </c>
    </row>
    <row r="109" ht="24" hidden="1" spans="1:11">
      <c r="A109" s="94" t="s">
        <v>193</v>
      </c>
      <c r="B109" s="95" t="s">
        <v>71</v>
      </c>
      <c r="C109" s="95" t="s">
        <v>77</v>
      </c>
      <c r="D109" s="95">
        <v>89</v>
      </c>
      <c r="E109" s="95">
        <v>1</v>
      </c>
      <c r="F109" s="95" t="s">
        <v>85</v>
      </c>
      <c r="G109" s="120" t="s">
        <v>192</v>
      </c>
      <c r="H109" s="95">
        <v>300</v>
      </c>
      <c r="I109" s="108">
        <f t="shared" si="67"/>
        <v>0</v>
      </c>
      <c r="J109" s="108">
        <f t="shared" ref="J109" si="73">J110</f>
        <v>0</v>
      </c>
      <c r="K109" s="108" t="e">
        <f t="shared" si="52"/>
        <v>#DIV/0!</v>
      </c>
    </row>
    <row r="110" ht="24" hidden="1" spans="1:11">
      <c r="A110" s="94" t="s">
        <v>194</v>
      </c>
      <c r="B110" s="95" t="s">
        <v>71</v>
      </c>
      <c r="C110" s="95" t="s">
        <v>77</v>
      </c>
      <c r="D110" s="95">
        <v>89</v>
      </c>
      <c r="E110" s="95">
        <v>1</v>
      </c>
      <c r="F110" s="95" t="s">
        <v>85</v>
      </c>
      <c r="G110" s="120" t="s">
        <v>192</v>
      </c>
      <c r="H110" s="95">
        <v>310</v>
      </c>
      <c r="I110" s="108">
        <f>'Приложение 2'!K184</f>
        <v>0</v>
      </c>
      <c r="J110" s="108">
        <f>'Приложение 2'!L184</f>
        <v>0</v>
      </c>
      <c r="K110" s="108" t="e">
        <f t="shared" si="52"/>
        <v>#DIV/0!</v>
      </c>
    </row>
    <row r="111" ht="24" spans="1:11">
      <c r="A111" s="110" t="s">
        <v>197</v>
      </c>
      <c r="B111" s="93">
        <v>13</v>
      </c>
      <c r="C111" s="93"/>
      <c r="D111" s="93"/>
      <c r="E111" s="93"/>
      <c r="F111" s="93"/>
      <c r="G111" s="121"/>
      <c r="H111" s="93"/>
      <c r="I111" s="107">
        <f t="shared" ref="I111:I116" si="74">I112</f>
        <v>0.1</v>
      </c>
      <c r="J111" s="107">
        <f t="shared" ref="J111:J112" si="75">J112</f>
        <v>0.1</v>
      </c>
      <c r="K111" s="107">
        <f t="shared" si="52"/>
        <v>100</v>
      </c>
    </row>
    <row r="112" ht="24" spans="1:11">
      <c r="A112" s="110" t="s">
        <v>198</v>
      </c>
      <c r="B112" s="93">
        <v>13</v>
      </c>
      <c r="C112" s="93" t="s">
        <v>77</v>
      </c>
      <c r="D112" s="93"/>
      <c r="E112" s="93"/>
      <c r="F112" s="93"/>
      <c r="G112" s="121"/>
      <c r="H112" s="93"/>
      <c r="I112" s="107">
        <f t="shared" si="74"/>
        <v>0.1</v>
      </c>
      <c r="J112" s="107">
        <f t="shared" si="75"/>
        <v>0.1</v>
      </c>
      <c r="K112" s="107">
        <f t="shared" si="52"/>
        <v>100</v>
      </c>
    </row>
    <row r="113" ht="24" spans="1:11">
      <c r="A113" s="94" t="s">
        <v>133</v>
      </c>
      <c r="B113" s="95">
        <v>13</v>
      </c>
      <c r="C113" s="95" t="s">
        <v>77</v>
      </c>
      <c r="D113" s="95" t="s">
        <v>154</v>
      </c>
      <c r="E113" s="95" t="s">
        <v>82</v>
      </c>
      <c r="F113" s="95"/>
      <c r="G113" s="120"/>
      <c r="H113" s="95"/>
      <c r="I113" s="108">
        <f t="shared" si="74"/>
        <v>0.1</v>
      </c>
      <c r="J113" s="108">
        <f t="shared" ref="J113" si="76">J114</f>
        <v>0.1</v>
      </c>
      <c r="K113" s="108">
        <f t="shared" si="52"/>
        <v>100</v>
      </c>
    </row>
    <row r="114" ht="36" spans="1:11">
      <c r="A114" s="94" t="s">
        <v>134</v>
      </c>
      <c r="B114" s="95">
        <v>13</v>
      </c>
      <c r="C114" s="95" t="s">
        <v>77</v>
      </c>
      <c r="D114" s="95">
        <v>89</v>
      </c>
      <c r="E114" s="95">
        <v>1</v>
      </c>
      <c r="F114" s="95"/>
      <c r="G114" s="120"/>
      <c r="H114" s="95"/>
      <c r="I114" s="108">
        <f t="shared" si="74"/>
        <v>0.1</v>
      </c>
      <c r="J114" s="108">
        <f t="shared" ref="J114" si="77">J115</f>
        <v>0.1</v>
      </c>
      <c r="K114" s="108">
        <f t="shared" si="52"/>
        <v>100</v>
      </c>
    </row>
    <row r="115" ht="12" customHeight="1" spans="1:11">
      <c r="A115" s="94" t="s">
        <v>199</v>
      </c>
      <c r="B115" s="95">
        <v>13</v>
      </c>
      <c r="C115" s="95" t="s">
        <v>77</v>
      </c>
      <c r="D115" s="95" t="s">
        <v>154</v>
      </c>
      <c r="E115" s="95" t="s">
        <v>65</v>
      </c>
      <c r="F115" s="95" t="s">
        <v>85</v>
      </c>
      <c r="G115" s="120" t="s">
        <v>200</v>
      </c>
      <c r="H115" s="95"/>
      <c r="I115" s="108">
        <f t="shared" si="74"/>
        <v>0.1</v>
      </c>
      <c r="J115" s="108">
        <f t="shared" ref="J115" si="78">J116</f>
        <v>0.1</v>
      </c>
      <c r="K115" s="108">
        <f t="shared" si="52"/>
        <v>100</v>
      </c>
    </row>
    <row r="116" ht="24" spans="1:11">
      <c r="A116" s="94" t="s">
        <v>201</v>
      </c>
      <c r="B116" s="95">
        <v>13</v>
      </c>
      <c r="C116" s="95" t="s">
        <v>77</v>
      </c>
      <c r="D116" s="95" t="s">
        <v>154</v>
      </c>
      <c r="E116" s="95" t="s">
        <v>65</v>
      </c>
      <c r="F116" s="95" t="s">
        <v>85</v>
      </c>
      <c r="G116" s="95" t="s">
        <v>200</v>
      </c>
      <c r="H116" s="95" t="s">
        <v>202</v>
      </c>
      <c r="I116" s="108">
        <f t="shared" si="74"/>
        <v>0.1</v>
      </c>
      <c r="J116" s="108">
        <f t="shared" ref="J116" si="79">J117</f>
        <v>0.1</v>
      </c>
      <c r="K116" s="108">
        <f t="shared" si="52"/>
        <v>100</v>
      </c>
    </row>
    <row r="117" spans="1:11">
      <c r="A117" s="124" t="s">
        <v>203</v>
      </c>
      <c r="B117" s="115">
        <v>13</v>
      </c>
      <c r="C117" s="115" t="s">
        <v>77</v>
      </c>
      <c r="D117" s="115" t="s">
        <v>154</v>
      </c>
      <c r="E117" s="115" t="s">
        <v>65</v>
      </c>
      <c r="F117" s="115" t="s">
        <v>85</v>
      </c>
      <c r="G117" s="115" t="s">
        <v>200</v>
      </c>
      <c r="H117" s="115" t="s">
        <v>204</v>
      </c>
      <c r="I117" s="117">
        <f>'Приложение 2'!K193</f>
        <v>0.1</v>
      </c>
      <c r="J117" s="117">
        <f>'Приложение 2'!L193</f>
        <v>0.1</v>
      </c>
      <c r="K117" s="117">
        <f t="shared" si="52"/>
        <v>100</v>
      </c>
    </row>
    <row r="118" ht="13.5" hidden="1" spans="1:11">
      <c r="A118" s="125" t="str">
        <f>'Приложение 2'!A195</f>
        <v>Условно утвержденные расходы</v>
      </c>
      <c r="B118" s="126">
        <v>99</v>
      </c>
      <c r="C118" s="126"/>
      <c r="D118" s="126"/>
      <c r="E118" s="126"/>
      <c r="F118" s="126"/>
      <c r="G118" s="126"/>
      <c r="H118" s="126"/>
      <c r="I118" s="130">
        <f t="shared" ref="I118:I123" si="80">I119</f>
        <v>0</v>
      </c>
      <c r="J118" s="130">
        <f t="shared" ref="J118" si="81">J119</f>
        <v>0</v>
      </c>
      <c r="K118" s="130" t="e">
        <f t="shared" si="52"/>
        <v>#DIV/0!</v>
      </c>
    </row>
    <row r="119" ht="13.5" hidden="1" spans="1:11">
      <c r="A119" s="125" t="str">
        <f>'Приложение 2'!A196</f>
        <v>Условно утвержденные расходы</v>
      </c>
      <c r="B119" s="126" t="s">
        <v>207</v>
      </c>
      <c r="C119" s="126" t="s">
        <v>207</v>
      </c>
      <c r="D119" s="126"/>
      <c r="E119" s="126"/>
      <c r="F119" s="126"/>
      <c r="G119" s="126"/>
      <c r="H119" s="126"/>
      <c r="I119" s="130">
        <f t="shared" si="80"/>
        <v>0</v>
      </c>
      <c r="J119" s="130">
        <f t="shared" ref="J119" si="82">J120</f>
        <v>0</v>
      </c>
      <c r="K119" s="130" t="e">
        <f t="shared" si="52"/>
        <v>#DIV/0!</v>
      </c>
    </row>
    <row r="120" ht="51" hidden="1" customHeight="1" spans="1:11">
      <c r="A120" s="127" t="str">
        <f>'Приложение 2'!A197</f>
        <v>Обеспечение деятельности администрации Симкинского сельского поселения Большеберезниковского муниципального района Республики Мордовия</v>
      </c>
      <c r="B120" s="128" t="s">
        <v>207</v>
      </c>
      <c r="C120" s="128" t="s">
        <v>207</v>
      </c>
      <c r="D120" s="128" t="s">
        <v>81</v>
      </c>
      <c r="E120" s="128" t="s">
        <v>82</v>
      </c>
      <c r="F120" s="129"/>
      <c r="G120" s="129"/>
      <c r="H120" s="129"/>
      <c r="I120" s="131">
        <f t="shared" si="80"/>
        <v>0</v>
      </c>
      <c r="J120" s="131">
        <f t="shared" ref="J120" si="83">J121</f>
        <v>0</v>
      </c>
      <c r="K120" s="131" t="e">
        <f t="shared" si="52"/>
        <v>#DIV/0!</v>
      </c>
    </row>
    <row r="121" ht="53.25" hidden="1" customHeight="1" spans="1:11">
      <c r="A121" s="127" t="str">
        <f>'Приложение 2'!A198</f>
        <v>Высшее должностное лицо администрации Симкинского сельского поселения Большеберезниковского муниципального района Республики Мордовия</v>
      </c>
      <c r="B121" s="128" t="s">
        <v>207</v>
      </c>
      <c r="C121" s="128" t="s">
        <v>207</v>
      </c>
      <c r="D121" s="128" t="s">
        <v>81</v>
      </c>
      <c r="E121" s="128" t="s">
        <v>65</v>
      </c>
      <c r="F121" s="129"/>
      <c r="G121" s="129"/>
      <c r="H121" s="129"/>
      <c r="I121" s="131">
        <f t="shared" si="80"/>
        <v>0</v>
      </c>
      <c r="J121" s="131">
        <f t="shared" ref="J121" si="84">J122</f>
        <v>0</v>
      </c>
      <c r="K121" s="131" t="e">
        <f t="shared" si="52"/>
        <v>#DIV/0!</v>
      </c>
    </row>
    <row r="122" hidden="1" spans="1:11">
      <c r="A122" s="127" t="str">
        <f>'Приложение 2'!A199</f>
        <v>Условно утвержденные расходы</v>
      </c>
      <c r="B122" s="128" t="s">
        <v>207</v>
      </c>
      <c r="C122" s="128" t="s">
        <v>207</v>
      </c>
      <c r="D122" s="128" t="s">
        <v>81</v>
      </c>
      <c r="E122" s="128" t="s">
        <v>65</v>
      </c>
      <c r="F122" s="128" t="s">
        <v>85</v>
      </c>
      <c r="G122" s="128" t="s">
        <v>208</v>
      </c>
      <c r="H122" s="129"/>
      <c r="I122" s="131">
        <f t="shared" si="80"/>
        <v>0</v>
      </c>
      <c r="J122" s="131">
        <f t="shared" ref="J122" si="85">J123</f>
        <v>0</v>
      </c>
      <c r="K122" s="131" t="e">
        <f t="shared" si="52"/>
        <v>#DIV/0!</v>
      </c>
    </row>
    <row r="123" hidden="1" spans="1:11">
      <c r="A123" s="127" t="str">
        <f>'Приложение 2'!A200</f>
        <v>Иные бюджетные ассигнования</v>
      </c>
      <c r="B123" s="128" t="s">
        <v>207</v>
      </c>
      <c r="C123" s="128" t="s">
        <v>207</v>
      </c>
      <c r="D123" s="128" t="s">
        <v>81</v>
      </c>
      <c r="E123" s="128" t="s">
        <v>65</v>
      </c>
      <c r="F123" s="128" t="s">
        <v>85</v>
      </c>
      <c r="G123" s="128" t="s">
        <v>208</v>
      </c>
      <c r="H123" s="128" t="s">
        <v>137</v>
      </c>
      <c r="I123" s="131">
        <f t="shared" si="80"/>
        <v>0</v>
      </c>
      <c r="J123" s="131">
        <f t="shared" ref="J123" si="86">J124</f>
        <v>0</v>
      </c>
      <c r="K123" s="131" t="e">
        <f t="shared" si="52"/>
        <v>#DIV/0!</v>
      </c>
    </row>
    <row r="124" hidden="1" spans="1:11">
      <c r="A124" s="127" t="str">
        <f>'Приложение 2'!A201</f>
        <v>Резервные средства</v>
      </c>
      <c r="B124" s="128" t="s">
        <v>207</v>
      </c>
      <c r="C124" s="128" t="s">
        <v>207</v>
      </c>
      <c r="D124" s="128" t="s">
        <v>81</v>
      </c>
      <c r="E124" s="128" t="s">
        <v>65</v>
      </c>
      <c r="F124" s="128" t="s">
        <v>85</v>
      </c>
      <c r="G124" s="128" t="s">
        <v>208</v>
      </c>
      <c r="H124" s="128" t="s">
        <v>209</v>
      </c>
      <c r="I124" s="131">
        <f>'Приложение 2'!K201</f>
        <v>0</v>
      </c>
      <c r="J124" s="131">
        <f>'Приложение 2'!L201</f>
        <v>0</v>
      </c>
      <c r="K124" s="131" t="e">
        <f t="shared" si="52"/>
        <v>#DIV/0!</v>
      </c>
    </row>
  </sheetData>
  <mergeCells count="10">
    <mergeCell ref="H1:K1"/>
    <mergeCell ref="H2:K2"/>
    <mergeCell ref="A3:K3"/>
    <mergeCell ref="H4:K4"/>
    <mergeCell ref="I5:K5"/>
    <mergeCell ref="A5:A6"/>
    <mergeCell ref="B5:B6"/>
    <mergeCell ref="C5:C6"/>
    <mergeCell ref="H5:H6"/>
    <mergeCell ref="D5:G6"/>
  </mergeCells>
  <conditionalFormatting sqref="A68">
    <cfRule type="expression" dxfId="1" priority="100" stopIfTrue="1">
      <formula>$D68=""</formula>
    </cfRule>
    <cfRule type="expression" dxfId="2" priority="101" stopIfTrue="1">
      <formula>$G68&lt;&gt;""</formula>
    </cfRule>
    <cfRule type="expression" dxfId="3" priority="102" stopIfTrue="1">
      <formula>AND(#REF!="",$D68&lt;&gt;"")</formula>
    </cfRule>
    <cfRule type="expression" dxfId="1" priority="97" stopIfTrue="1">
      <formula>#REF!=""</formula>
    </cfRule>
    <cfRule type="expression" dxfId="2" priority="98" stopIfTrue="1">
      <formula>#REF!&lt;&gt;""</formula>
    </cfRule>
    <cfRule type="expression" dxfId="3" priority="99" stopIfTrue="1">
      <formula>AND($F68="",#REF!&lt;&gt;"")</formula>
    </cfRule>
    <cfRule type="expression" dxfId="1" priority="94" stopIfTrue="1">
      <formula>#REF!=""</formula>
    </cfRule>
    <cfRule type="expression" dxfId="2" priority="95" stopIfTrue="1">
      <formula>#REF!&lt;&gt;""</formula>
    </cfRule>
    <cfRule type="expression" dxfId="3" priority="96" stopIfTrue="1">
      <formula>AND($I68="",#REF!&lt;&gt;"")</formula>
    </cfRule>
    <cfRule type="expression" dxfId="1" priority="91" stopIfTrue="1">
      <formula>$D68=""</formula>
    </cfRule>
    <cfRule type="expression" dxfId="2" priority="92" stopIfTrue="1">
      <formula>#REF!&lt;&gt;""</formula>
    </cfRule>
    <cfRule type="expression" dxfId="3" priority="93" stopIfTrue="1">
      <formula>AND(#REF!="",$D68&lt;&gt;"")</formula>
    </cfRule>
    <cfRule type="expression" dxfId="1" priority="88" stopIfTrue="1">
      <formula>#REF!=""</formula>
    </cfRule>
    <cfRule type="expression" dxfId="2" priority="89" stopIfTrue="1">
      <formula>#REF!&lt;&gt;""</formula>
    </cfRule>
    <cfRule type="expression" dxfId="3" priority="90" stopIfTrue="1">
      <formula>AND($I68="",#REF!&lt;&gt;"")</formula>
    </cfRule>
    <cfRule type="expression" dxfId="1" priority="85" stopIfTrue="1">
      <formula>$D68=""</formula>
    </cfRule>
    <cfRule type="expression" dxfId="2" priority="86" stopIfTrue="1">
      <formula>#REF!&lt;&gt;""</formula>
    </cfRule>
    <cfRule type="expression" dxfId="3" priority="87" stopIfTrue="1">
      <formula>AND(#REF!="",$D68&lt;&gt;"")</formula>
    </cfRule>
    <cfRule type="expression" dxfId="1" priority="82" stopIfTrue="1">
      <formula>#REF!=""</formula>
    </cfRule>
    <cfRule type="expression" dxfId="2" priority="83" stopIfTrue="1">
      <formula>$K68&lt;&gt;""</formula>
    </cfRule>
    <cfRule type="expression" dxfId="3" priority="84" stopIfTrue="1">
      <formula>AND($I68="",#REF!&lt;&gt;"")</formula>
    </cfRule>
  </conditionalFormatting>
  <conditionalFormatting sqref="A69">
    <cfRule type="expression" dxfId="1" priority="79" stopIfTrue="1">
      <formula>$D69=""</formula>
    </cfRule>
    <cfRule type="expression" dxfId="2" priority="80" stopIfTrue="1">
      <formula>$G69&lt;&gt;""</formula>
    </cfRule>
    <cfRule type="expression" dxfId="3" priority="81" stopIfTrue="1">
      <formula>AND(#REF!="",$D69&lt;&gt;"")</formula>
    </cfRule>
    <cfRule type="expression" dxfId="1" priority="76" stopIfTrue="1">
      <formula>#REF!=""</formula>
    </cfRule>
    <cfRule type="expression" dxfId="2" priority="77" stopIfTrue="1">
      <formula>#REF!&lt;&gt;""</formula>
    </cfRule>
    <cfRule type="expression" dxfId="3" priority="78" stopIfTrue="1">
      <formula>AND($F69="",#REF!&lt;&gt;"")</formula>
    </cfRule>
    <cfRule type="expression" dxfId="1" priority="73" stopIfTrue="1">
      <formula>$D69=""</formula>
    </cfRule>
    <cfRule type="expression" dxfId="2" priority="74" stopIfTrue="1">
      <formula>#REF!&lt;&gt;""</formula>
    </cfRule>
    <cfRule type="expression" dxfId="3" priority="75" stopIfTrue="1">
      <formula>AND(#REF!="",$D69&lt;&gt;"")</formula>
    </cfRule>
    <cfRule type="expression" dxfId="1" priority="70" stopIfTrue="1">
      <formula>#REF!=""</formula>
    </cfRule>
    <cfRule type="expression" dxfId="2" priority="71" stopIfTrue="1">
      <formula>#REF!&lt;&gt;""</formula>
    </cfRule>
    <cfRule type="expression" dxfId="3" priority="72" stopIfTrue="1">
      <formula>AND($I69="",#REF!&lt;&gt;"")</formula>
    </cfRule>
    <cfRule type="expression" dxfId="1" priority="67" stopIfTrue="1">
      <formula>$D69=""</formula>
    </cfRule>
    <cfRule type="expression" dxfId="2" priority="68" stopIfTrue="1">
      <formula>#REF!&lt;&gt;""</formula>
    </cfRule>
    <cfRule type="expression" dxfId="3" priority="69" stopIfTrue="1">
      <formula>AND(#REF!="",$D69&lt;&gt;"")</formula>
    </cfRule>
    <cfRule type="expression" dxfId="1" priority="64" stopIfTrue="1">
      <formula>#REF!=""</formula>
    </cfRule>
    <cfRule type="expression" dxfId="2" priority="65" stopIfTrue="1">
      <formula>$K69&lt;&gt;""</formula>
    </cfRule>
    <cfRule type="expression" dxfId="3" priority="66" stopIfTrue="1">
      <formula>AND($I69="",#REF!&lt;&gt;"")</formula>
    </cfRule>
    <cfRule type="expression" dxfId="1" priority="49" stopIfTrue="1">
      <formula>$D69=""</formula>
    </cfRule>
    <cfRule type="expression" dxfId="2" priority="50" stopIfTrue="1">
      <formula>$G69&lt;&gt;""</formula>
    </cfRule>
    <cfRule type="expression" dxfId="3" priority="51" stopIfTrue="1">
      <formula>AND(#REF!="",$D69&lt;&gt;"")</formula>
    </cfRule>
    <cfRule type="expression" dxfId="1" priority="46" stopIfTrue="1">
      <formula>#REF!=""</formula>
    </cfRule>
    <cfRule type="expression" dxfId="2" priority="47" stopIfTrue="1">
      <formula>#REF!&lt;&gt;""</formula>
    </cfRule>
    <cfRule type="expression" dxfId="3" priority="48" stopIfTrue="1">
      <formula>AND($F69="",#REF!&lt;&gt;"")</formula>
    </cfRule>
    <cfRule type="expression" dxfId="1" priority="43" stopIfTrue="1">
      <formula>#REF!=""</formula>
    </cfRule>
    <cfRule type="expression" dxfId="2" priority="44" stopIfTrue="1">
      <formula>#REF!&lt;&gt;""</formula>
    </cfRule>
    <cfRule type="expression" dxfId="3" priority="45" stopIfTrue="1">
      <formula>AND($I69="",#REF!&lt;&gt;"")</formula>
    </cfRule>
    <cfRule type="expression" dxfId="1" priority="40" stopIfTrue="1">
      <formula>$D69=""</formula>
    </cfRule>
    <cfRule type="expression" dxfId="2" priority="41" stopIfTrue="1">
      <formula>#REF!&lt;&gt;""</formula>
    </cfRule>
    <cfRule type="expression" dxfId="3" priority="42" stopIfTrue="1">
      <formula>AND(#REF!="",$D69&lt;&gt;"")</formula>
    </cfRule>
    <cfRule type="expression" dxfId="1" priority="37" stopIfTrue="1">
      <formula>#REF!=""</formula>
    </cfRule>
    <cfRule type="expression" dxfId="2" priority="38" stopIfTrue="1">
      <formula>#REF!&lt;&gt;""</formula>
    </cfRule>
    <cfRule type="expression" dxfId="3" priority="39" stopIfTrue="1">
      <formula>AND($I69="",#REF!&lt;&gt;"")</formula>
    </cfRule>
    <cfRule type="expression" dxfId="1" priority="34" stopIfTrue="1">
      <formula>$D69=""</formula>
    </cfRule>
    <cfRule type="expression" dxfId="2" priority="35" stopIfTrue="1">
      <formula>#REF!&lt;&gt;""</formula>
    </cfRule>
    <cfRule type="expression" dxfId="3" priority="36" stopIfTrue="1">
      <formula>AND(#REF!="",$D69&lt;&gt;"")</formula>
    </cfRule>
    <cfRule type="expression" dxfId="1" priority="31" stopIfTrue="1">
      <formula>#REF!=""</formula>
    </cfRule>
    <cfRule type="expression" dxfId="2" priority="32" stopIfTrue="1">
      <formula>$K69&lt;&gt;""</formula>
    </cfRule>
    <cfRule type="expression" dxfId="3" priority="33" stopIfTrue="1">
      <formula>AND($I69="",#REF!&lt;&gt;"")</formula>
    </cfRule>
  </conditionalFormatting>
  <conditionalFormatting sqref="A70">
    <cfRule type="expression" dxfId="1" priority="61" stopIfTrue="1">
      <formula>#REF!=""</formula>
    </cfRule>
    <cfRule type="expression" dxfId="2" priority="62" stopIfTrue="1">
      <formula>#REF!&lt;&gt;""</formula>
    </cfRule>
    <cfRule type="expression" dxfId="3" priority="63" stopIfTrue="1">
      <formula>AND($I70="",#REF!&lt;&gt;"")</formula>
    </cfRule>
    <cfRule type="expression" dxfId="1" priority="58" stopIfTrue="1">
      <formula>#REF!=""</formula>
    </cfRule>
    <cfRule type="expression" dxfId="2" priority="59" stopIfTrue="1">
      <formula>#REF!&lt;&gt;""</formula>
    </cfRule>
    <cfRule type="expression" dxfId="3" priority="60" stopIfTrue="1">
      <formula>AND($I70="",#REF!&lt;&gt;"")</formula>
    </cfRule>
    <cfRule type="expression" dxfId="1" priority="55" stopIfTrue="1">
      <formula>#REF!=""</formula>
    </cfRule>
    <cfRule type="expression" dxfId="2" priority="56" stopIfTrue="1">
      <formula>#REF!&lt;&gt;""</formula>
    </cfRule>
    <cfRule type="expression" dxfId="3" priority="57" stopIfTrue="1">
      <formula>AND($I70="",#REF!&lt;&gt;"")</formula>
    </cfRule>
    <cfRule type="expression" dxfId="1" priority="52" stopIfTrue="1">
      <formula>#REF!=""</formula>
    </cfRule>
    <cfRule type="expression" dxfId="2" priority="53" stopIfTrue="1">
      <formula>#REF!&lt;&gt;""</formula>
    </cfRule>
    <cfRule type="expression" dxfId="3" priority="54" stopIfTrue="1">
      <formula>AND($I70="",#REF!&lt;&gt;"")</formula>
    </cfRule>
    <cfRule type="expression" dxfId="1" priority="28" stopIfTrue="1">
      <formula>$D70=""</formula>
    </cfRule>
    <cfRule type="expression" dxfId="2" priority="29" stopIfTrue="1">
      <formula>$G70&lt;&gt;""</formula>
    </cfRule>
    <cfRule type="expression" dxfId="3" priority="30" stopIfTrue="1">
      <formula>AND(#REF!="",$D70&lt;&gt;"")</formula>
    </cfRule>
    <cfRule type="expression" dxfId="1" priority="25" stopIfTrue="1">
      <formula>#REF!=""</formula>
    </cfRule>
    <cfRule type="expression" dxfId="2" priority="26" stopIfTrue="1">
      <formula>#REF!&lt;&gt;""</formula>
    </cfRule>
    <cfRule type="expression" dxfId="3" priority="27" stopIfTrue="1">
      <formula>AND($F70="",#REF!&lt;&gt;"")</formula>
    </cfRule>
    <cfRule type="expression" dxfId="1" priority="22" stopIfTrue="1">
      <formula>$D70=""</formula>
    </cfRule>
    <cfRule type="expression" dxfId="2" priority="23" stopIfTrue="1">
      <formula>#REF!&lt;&gt;""</formula>
    </cfRule>
    <cfRule type="expression" dxfId="3" priority="24" stopIfTrue="1">
      <formula>AND(#REF!="",$D70&lt;&gt;"")</formula>
    </cfRule>
    <cfRule type="expression" dxfId="1" priority="19" stopIfTrue="1">
      <formula>#REF!=""</formula>
    </cfRule>
    <cfRule type="expression" dxfId="2" priority="20" stopIfTrue="1">
      <formula>#REF!&lt;&gt;""</formula>
    </cfRule>
    <cfRule type="expression" dxfId="3" priority="21" stopIfTrue="1">
      <formula>AND($I70="",#REF!&lt;&gt;"")</formula>
    </cfRule>
    <cfRule type="expression" dxfId="1" priority="16" stopIfTrue="1">
      <formula>$D70=""</formula>
    </cfRule>
    <cfRule type="expression" dxfId="2" priority="17" stopIfTrue="1">
      <formula>#REF!&lt;&gt;""</formula>
    </cfRule>
    <cfRule type="expression" dxfId="3" priority="18" stopIfTrue="1">
      <formula>AND(#REF!="",$D70&lt;&gt;"")</formula>
    </cfRule>
    <cfRule type="expression" dxfId="1" priority="13" stopIfTrue="1">
      <formula>#REF!=""</formula>
    </cfRule>
    <cfRule type="expression" dxfId="2" priority="14" stopIfTrue="1">
      <formula>$K70&lt;&gt;""</formula>
    </cfRule>
    <cfRule type="expression" dxfId="3" priority="15" stopIfTrue="1">
      <formula>AND($I70="",#REF!&lt;&gt;"")</formula>
    </cfRule>
  </conditionalFormatting>
  <conditionalFormatting sqref="A71">
    <cfRule type="expression" dxfId="1" priority="1" stopIfTrue="1">
      <formula>#REF!=""</formula>
    </cfRule>
    <cfRule type="expression" dxfId="2" priority="2" stopIfTrue="1">
      <formula>#REF!&lt;&gt;""</formula>
    </cfRule>
    <cfRule type="expression" dxfId="3" priority="3" stopIfTrue="1">
      <formula>AND($I71="",#REF!&lt;&gt;"")</formula>
    </cfRule>
    <cfRule type="expression" dxfId="1" priority="103" stopIfTrue="1">
      <formula>$D71=""</formula>
    </cfRule>
    <cfRule type="expression" dxfId="2" priority="104" stopIfTrue="1">
      <formula>#REF!&lt;&gt;""</formula>
    </cfRule>
    <cfRule type="expression" dxfId="3" priority="105" stopIfTrue="1">
      <formula>AND(#REF!="",$D71&lt;&gt;"")</formula>
    </cfRule>
    <cfRule type="expression" dxfId="1" priority="109" stopIfTrue="1">
      <formula>#REF!=""</formula>
    </cfRule>
    <cfRule type="expression" dxfId="2" priority="110" stopIfTrue="1">
      <formula>$K71&lt;&gt;""</formula>
    </cfRule>
    <cfRule type="expression" dxfId="3" priority="111" stopIfTrue="1">
      <formula>AND($I71="",#REF!&lt;&gt;"")</formula>
    </cfRule>
    <cfRule type="expression" dxfId="1" priority="106" stopIfTrue="1">
      <formula>#REF!=""</formula>
    </cfRule>
    <cfRule type="expression" dxfId="2" priority="107" stopIfTrue="1">
      <formula>#REF!&lt;&gt;""</formula>
    </cfRule>
    <cfRule type="expression" dxfId="3" priority="108" stopIfTrue="1">
      <formula>AND(#REF!="",#REF!&lt;&gt;"")</formula>
    </cfRule>
    <cfRule type="expression" dxfId="1" priority="10" stopIfTrue="1">
      <formula>#REF!=""</formula>
    </cfRule>
    <cfRule type="expression" dxfId="2" priority="11" stopIfTrue="1">
      <formula>#REF!&lt;&gt;""</formula>
    </cfRule>
    <cfRule type="expression" dxfId="3" priority="12" stopIfTrue="1">
      <formula>AND($I71="",#REF!&lt;&gt;"")</formula>
    </cfRule>
    <cfRule type="expression" dxfId="1" priority="7" stopIfTrue="1">
      <formula>#REF!=""</formula>
    </cfRule>
    <cfRule type="expression" dxfId="2" priority="8" stopIfTrue="1">
      <formula>#REF!&lt;&gt;""</formula>
    </cfRule>
    <cfRule type="expression" dxfId="3" priority="9" stopIfTrue="1">
      <formula>AND($I71="",#REF!&lt;&gt;"")</formula>
    </cfRule>
    <cfRule type="expression" dxfId="1" priority="4" stopIfTrue="1">
      <formula>#REF!=""</formula>
    </cfRule>
    <cfRule type="expression" dxfId="2" priority="5" stopIfTrue="1">
      <formula>#REF!&lt;&gt;""</formula>
    </cfRule>
    <cfRule type="expression" dxfId="3" priority="6" stopIfTrue="1">
      <formula>AND($I71="",#REF!&lt;&gt;"")</formula>
    </cfRule>
  </conditionalFormatting>
  <pageMargins left="0.4330709" right="0.2362205" top="0.7027559" bottom="1.220866" header="0.3" footer="0.3"/>
  <pageSetup paperSize="9" scale="91" orientation="portrait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0"/>
  <sheetViews>
    <sheetView view="pageBreakPreview" zoomScaleNormal="100" topLeftCell="A148" workbookViewId="0">
      <selection activeCell="A131" sqref="$A131:$XFD136"/>
    </sheetView>
  </sheetViews>
  <sheetFormatPr defaultColWidth="9" defaultRowHeight="12.75"/>
  <cols>
    <col min="1" max="1" width="37.5" customWidth="1"/>
    <col min="2" max="4" width="4.16666666666667" customWidth="1"/>
    <col min="5" max="5" width="7" customWidth="1"/>
    <col min="6" max="7" width="4.16666666666667" customWidth="1"/>
    <col min="8" max="8" width="4.5" customWidth="1"/>
    <col min="9" max="9" width="5.5" customWidth="1"/>
    <col min="10" max="12" width="14" customWidth="1"/>
    <col min="14" max="14" width="15.6666666666667" customWidth="1"/>
  </cols>
  <sheetData>
    <row r="1" customFormat="1" spans="9:12">
      <c r="I1" s="103" t="s">
        <v>212</v>
      </c>
      <c r="J1" s="104"/>
      <c r="K1" s="104"/>
      <c r="L1" s="104"/>
    </row>
    <row r="2" ht="91.5" customHeight="1" spans="1:12">
      <c r="A2" s="86" t="s">
        <v>57</v>
      </c>
      <c r="B2" s="87" t="s">
        <v>57</v>
      </c>
      <c r="C2" s="87" t="s">
        <v>57</v>
      </c>
      <c r="D2" s="87" t="s">
        <v>57</v>
      </c>
      <c r="E2" s="87" t="s">
        <v>57</v>
      </c>
      <c r="F2" s="87" t="s">
        <v>57</v>
      </c>
      <c r="G2" s="87" t="s">
        <v>57</v>
      </c>
      <c r="H2" s="87" t="s">
        <v>57</v>
      </c>
      <c r="I2" s="105" t="str">
        <f>'Приложение 2'!$I$2</f>
        <v> к решению  Совета депутатов Симкинского сельского поселения Большеберезниковского 
муниципального района Республики Мордовия «Об исполнении бюджета Симкинского сельского поселения Большеберезниковского муниципального района  Республики Мордовия за I полугодие 2024 года»</v>
      </c>
      <c r="J2" s="87"/>
      <c r="K2" s="87"/>
      <c r="L2" s="87"/>
    </row>
    <row r="3" ht="129.75" customHeight="1" spans="1:12">
      <c r="A3" s="88" t="s">
        <v>213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ht="15" customHeight="1" spans="1:12">
      <c r="A4" s="89" t="s">
        <v>57</v>
      </c>
      <c r="B4" s="89" t="s">
        <v>57</v>
      </c>
      <c r="C4" s="89" t="s">
        <v>57</v>
      </c>
      <c r="D4" s="89" t="s">
        <v>57</v>
      </c>
      <c r="E4" s="89" t="s">
        <v>57</v>
      </c>
      <c r="F4" s="89" t="s">
        <v>57</v>
      </c>
      <c r="G4" s="89" t="s">
        <v>57</v>
      </c>
      <c r="H4" s="89" t="s">
        <v>57</v>
      </c>
      <c r="I4" s="86" t="s">
        <v>2</v>
      </c>
      <c r="J4" s="86"/>
      <c r="K4" s="86"/>
      <c r="L4" s="86"/>
    </row>
    <row r="5" ht="19.5" customHeight="1" spans="1:12">
      <c r="A5" s="90" t="s">
        <v>4</v>
      </c>
      <c r="B5" s="90" t="s">
        <v>63</v>
      </c>
      <c r="C5" s="90"/>
      <c r="D5" s="90"/>
      <c r="E5" s="90"/>
      <c r="F5" s="90" t="s">
        <v>214</v>
      </c>
      <c r="G5" s="90" t="s">
        <v>61</v>
      </c>
      <c r="H5" s="90" t="s">
        <v>62</v>
      </c>
      <c r="I5" s="90" t="s">
        <v>60</v>
      </c>
      <c r="J5" s="90" t="s">
        <v>5</v>
      </c>
      <c r="K5" s="90"/>
      <c r="L5" s="90"/>
    </row>
    <row r="6" ht="29.25" customHeight="1" spans="1:12">
      <c r="A6" s="90" t="s">
        <v>57</v>
      </c>
      <c r="B6" s="90" t="s">
        <v>57</v>
      </c>
      <c r="C6" s="90"/>
      <c r="D6" s="90"/>
      <c r="E6" s="90"/>
      <c r="F6" s="90" t="s">
        <v>57</v>
      </c>
      <c r="G6" s="90" t="s">
        <v>57</v>
      </c>
      <c r="H6" s="90" t="s">
        <v>57</v>
      </c>
      <c r="I6" s="90" t="s">
        <v>57</v>
      </c>
      <c r="J6" s="48" t="s">
        <v>6</v>
      </c>
      <c r="K6" s="48" t="s">
        <v>7</v>
      </c>
      <c r="L6" s="49" t="s">
        <v>8</v>
      </c>
    </row>
    <row r="7" ht="13.7" customHeight="1" spans="1:12">
      <c r="A7" s="91" t="s">
        <v>65</v>
      </c>
      <c r="B7" s="91" t="s">
        <v>66</v>
      </c>
      <c r="C7" s="91" t="s">
        <v>9</v>
      </c>
      <c r="D7" s="91" t="s">
        <v>10</v>
      </c>
      <c r="E7" s="91" t="s">
        <v>11</v>
      </c>
      <c r="F7" s="91" t="s">
        <v>67</v>
      </c>
      <c r="G7" s="91" t="s">
        <v>68</v>
      </c>
      <c r="H7" s="91" t="s">
        <v>69</v>
      </c>
      <c r="I7" s="91" t="s">
        <v>70</v>
      </c>
      <c r="J7" s="91" t="s">
        <v>71</v>
      </c>
      <c r="K7" s="91" t="s">
        <v>72</v>
      </c>
      <c r="L7" s="91" t="s">
        <v>73</v>
      </c>
    </row>
    <row r="8" customFormat="1" customHeight="1" spans="1:12">
      <c r="A8" s="92" t="s">
        <v>74</v>
      </c>
      <c r="B8" s="91"/>
      <c r="C8" s="91"/>
      <c r="D8" s="91"/>
      <c r="E8" s="91"/>
      <c r="F8" s="91"/>
      <c r="G8" s="91"/>
      <c r="H8" s="91"/>
      <c r="I8" s="91"/>
      <c r="J8" s="106">
        <f>J9+J26+J69+J129+J17</f>
        <v>1734.6</v>
      </c>
      <c r="K8" s="106">
        <f>K9+K26+K69+K129+K17</f>
        <v>939.3</v>
      </c>
      <c r="L8" s="106">
        <f>K8/J8*100</f>
        <v>54.1508128675199</v>
      </c>
    </row>
    <row r="9" ht="74.25" customHeight="1" spans="1:12">
      <c r="A9" s="92" t="str">
        <f>'Приложение 2'!$A$89</f>
        <v>Муниципальная программа "Развитие муниципальной службы в Симкинском сельском поселении Большеберезниковского муниципального района Республики Мордовия на 2024-2026 годы"</v>
      </c>
      <c r="B9" s="93" t="s">
        <v>77</v>
      </c>
      <c r="C9" s="93" t="s">
        <v>82</v>
      </c>
      <c r="D9" s="93"/>
      <c r="E9" s="93"/>
      <c r="F9" s="93"/>
      <c r="G9" s="93" t="s">
        <v>57</v>
      </c>
      <c r="H9" s="93" t="s">
        <v>57</v>
      </c>
      <c r="I9" s="93" t="s">
        <v>57</v>
      </c>
      <c r="J9" s="107">
        <f>J10</f>
        <v>1</v>
      </c>
      <c r="K9" s="107">
        <f t="shared" ref="K9" si="0">K10</f>
        <v>0</v>
      </c>
      <c r="L9" s="107">
        <f t="shared" ref="L9:L88" si="1">K9/J9*100</f>
        <v>0</v>
      </c>
    </row>
    <row r="10" ht="36" spans="1:12">
      <c r="A10" s="94" t="s">
        <v>144</v>
      </c>
      <c r="B10" s="95" t="s">
        <v>77</v>
      </c>
      <c r="C10" s="95" t="s">
        <v>82</v>
      </c>
      <c r="D10" s="95" t="s">
        <v>77</v>
      </c>
      <c r="E10" s="95"/>
      <c r="F10" s="95"/>
      <c r="G10" s="95"/>
      <c r="H10" s="95"/>
      <c r="I10" s="95"/>
      <c r="J10" s="108">
        <f t="shared" ref="J10:J15" si="2">J11</f>
        <v>1</v>
      </c>
      <c r="K10" s="108">
        <f t="shared" ref="K10" si="3">K11</f>
        <v>0</v>
      </c>
      <c r="L10" s="108">
        <f t="shared" si="1"/>
        <v>0</v>
      </c>
    </row>
    <row r="11" ht="24" spans="1:12">
      <c r="A11" s="94" t="s">
        <v>145</v>
      </c>
      <c r="B11" s="95" t="s">
        <v>77</v>
      </c>
      <c r="C11" s="95" t="s">
        <v>82</v>
      </c>
      <c r="D11" s="95" t="s">
        <v>77</v>
      </c>
      <c r="E11" s="95" t="s">
        <v>146</v>
      </c>
      <c r="F11" s="95"/>
      <c r="G11" s="95"/>
      <c r="H11" s="95"/>
      <c r="I11" s="95"/>
      <c r="J11" s="108">
        <f t="shared" si="2"/>
        <v>1</v>
      </c>
      <c r="K11" s="108">
        <f t="shared" ref="K11" si="4">K12</f>
        <v>0</v>
      </c>
      <c r="L11" s="108">
        <f t="shared" si="1"/>
        <v>0</v>
      </c>
    </row>
    <row r="12" ht="24" spans="1:12">
      <c r="A12" s="94" t="s">
        <v>107</v>
      </c>
      <c r="B12" s="95" t="s">
        <v>77</v>
      </c>
      <c r="C12" s="95" t="s">
        <v>82</v>
      </c>
      <c r="D12" s="95" t="s">
        <v>77</v>
      </c>
      <c r="E12" s="95" t="s">
        <v>146</v>
      </c>
      <c r="F12" s="95" t="s">
        <v>140</v>
      </c>
      <c r="G12" s="96"/>
      <c r="H12" s="96"/>
      <c r="I12" s="96"/>
      <c r="J12" s="108">
        <f t="shared" si="2"/>
        <v>1</v>
      </c>
      <c r="K12" s="108">
        <f t="shared" ref="K12" si="5">K13</f>
        <v>0</v>
      </c>
      <c r="L12" s="108">
        <f t="shared" si="1"/>
        <v>0</v>
      </c>
    </row>
    <row r="13" ht="36" spans="1:12">
      <c r="A13" s="94" t="s">
        <v>108</v>
      </c>
      <c r="B13" s="95" t="s">
        <v>77</v>
      </c>
      <c r="C13" s="95" t="s">
        <v>82</v>
      </c>
      <c r="D13" s="95" t="s">
        <v>77</v>
      </c>
      <c r="E13" s="95" t="s">
        <v>146</v>
      </c>
      <c r="F13" s="95" t="s">
        <v>147</v>
      </c>
      <c r="G13" s="95"/>
      <c r="H13" s="95"/>
      <c r="I13" s="95"/>
      <c r="J13" s="108">
        <f t="shared" si="2"/>
        <v>1</v>
      </c>
      <c r="K13" s="108">
        <f t="shared" ref="K13" si="6">K14</f>
        <v>0</v>
      </c>
      <c r="L13" s="108">
        <f t="shared" si="1"/>
        <v>0</v>
      </c>
    </row>
    <row r="14" spans="1:12">
      <c r="A14" s="94" t="s">
        <v>76</v>
      </c>
      <c r="B14" s="95" t="s">
        <v>77</v>
      </c>
      <c r="C14" s="95" t="s">
        <v>82</v>
      </c>
      <c r="D14" s="95" t="s">
        <v>77</v>
      </c>
      <c r="E14" s="95" t="s">
        <v>146</v>
      </c>
      <c r="F14" s="95" t="s">
        <v>147</v>
      </c>
      <c r="G14" s="96" t="s">
        <v>77</v>
      </c>
      <c r="H14" s="96"/>
      <c r="I14" s="96"/>
      <c r="J14" s="108">
        <f t="shared" si="2"/>
        <v>1</v>
      </c>
      <c r="K14" s="108">
        <f t="shared" ref="K14" si="7">K15</f>
        <v>0</v>
      </c>
      <c r="L14" s="108">
        <f t="shared" si="1"/>
        <v>0</v>
      </c>
    </row>
    <row r="15" spans="1:12">
      <c r="A15" s="94" t="s">
        <v>141</v>
      </c>
      <c r="B15" s="95" t="s">
        <v>77</v>
      </c>
      <c r="C15" s="95" t="s">
        <v>82</v>
      </c>
      <c r="D15" s="95" t="s">
        <v>77</v>
      </c>
      <c r="E15" s="95" t="s">
        <v>146</v>
      </c>
      <c r="F15" s="95" t="s">
        <v>147</v>
      </c>
      <c r="G15" s="96" t="s">
        <v>77</v>
      </c>
      <c r="H15" s="96" t="s">
        <v>142</v>
      </c>
      <c r="I15" s="96"/>
      <c r="J15" s="108">
        <f t="shared" si="2"/>
        <v>1</v>
      </c>
      <c r="K15" s="108">
        <f t="shared" ref="K15" si="8">K16</f>
        <v>0</v>
      </c>
      <c r="L15" s="108">
        <f t="shared" si="1"/>
        <v>0</v>
      </c>
    </row>
    <row r="16" ht="54" customHeight="1" spans="1:12">
      <c r="A16" s="97" t="str">
        <f>'Приложение 2'!$A$9</f>
        <v>Администрация Симкинского сельского поселения Большеберезниковского муниципального района Республики Мордовия</v>
      </c>
      <c r="B16" s="95" t="s">
        <v>77</v>
      </c>
      <c r="C16" s="95" t="s">
        <v>82</v>
      </c>
      <c r="D16" s="95" t="s">
        <v>77</v>
      </c>
      <c r="E16" s="95" t="s">
        <v>146</v>
      </c>
      <c r="F16" s="95" t="s">
        <v>147</v>
      </c>
      <c r="G16" s="95" t="s">
        <v>77</v>
      </c>
      <c r="H16" s="98" t="s">
        <v>142</v>
      </c>
      <c r="I16" s="98">
        <f>'Приложение 2'!$B$9</f>
        <v>920</v>
      </c>
      <c r="J16" s="108">
        <f>'Приложение 2'!K93</f>
        <v>1</v>
      </c>
      <c r="K16" s="108">
        <f>'Приложение 2'!L93</f>
        <v>0</v>
      </c>
      <c r="L16" s="108">
        <f t="shared" si="1"/>
        <v>0</v>
      </c>
    </row>
    <row r="17" customFormat="1" ht="81" hidden="1" customHeight="1" spans="1:12">
      <c r="A17" s="99" t="s">
        <v>167</v>
      </c>
      <c r="B17" s="93" t="s">
        <v>168</v>
      </c>
      <c r="C17" s="93" t="s">
        <v>82</v>
      </c>
      <c r="D17" s="93"/>
      <c r="E17" s="93"/>
      <c r="F17" s="93"/>
      <c r="G17" s="93" t="s">
        <v>57</v>
      </c>
      <c r="H17" s="93" t="s">
        <v>57</v>
      </c>
      <c r="I17" s="93" t="s">
        <v>57</v>
      </c>
      <c r="J17" s="107">
        <f>J19</f>
        <v>0</v>
      </c>
      <c r="K17" s="107">
        <f>K19</f>
        <v>0</v>
      </c>
      <c r="L17" s="107" t="e">
        <f t="shared" ref="L17:L25" si="9">K17/J17*100</f>
        <v>#DIV/0!</v>
      </c>
    </row>
    <row r="18" customFormat="1" ht="37.5" hidden="1" customHeight="1" spans="1:12">
      <c r="A18" s="99" t="s">
        <v>169</v>
      </c>
      <c r="B18" s="95" t="s">
        <v>168</v>
      </c>
      <c r="C18" s="95" t="s">
        <v>65</v>
      </c>
      <c r="D18" s="95"/>
      <c r="E18" s="95"/>
      <c r="F18" s="95"/>
      <c r="G18" s="95"/>
      <c r="H18" s="95"/>
      <c r="I18" s="95"/>
      <c r="J18" s="108">
        <f t="shared" ref="J18:J24" si="10">J19</f>
        <v>0</v>
      </c>
      <c r="K18" s="108">
        <f t="shared" ref="K18:K24" si="11">K19</f>
        <v>0</v>
      </c>
      <c r="L18" s="108" t="e">
        <f t="shared" ref="L18" si="12">K18/J18*100</f>
        <v>#DIV/0!</v>
      </c>
    </row>
    <row r="19" customFormat="1" ht="37.5" hidden="1" customHeight="1" spans="1:12">
      <c r="A19" s="99" t="s">
        <v>170</v>
      </c>
      <c r="B19" s="95" t="s">
        <v>168</v>
      </c>
      <c r="C19" s="95" t="s">
        <v>65</v>
      </c>
      <c r="D19" s="95" t="s">
        <v>77</v>
      </c>
      <c r="E19" s="95"/>
      <c r="F19" s="95"/>
      <c r="G19" s="95"/>
      <c r="H19" s="95"/>
      <c r="I19" s="95"/>
      <c r="J19" s="108">
        <f t="shared" si="10"/>
        <v>0</v>
      </c>
      <c r="K19" s="108">
        <f t="shared" si="11"/>
        <v>0</v>
      </c>
      <c r="L19" s="108" t="e">
        <f t="shared" si="9"/>
        <v>#DIV/0!</v>
      </c>
    </row>
    <row r="20" customFormat="1" ht="26.25" hidden="1" customHeight="1" spans="1:12">
      <c r="A20" s="100" t="s">
        <v>171</v>
      </c>
      <c r="B20" s="95" t="s">
        <v>168</v>
      </c>
      <c r="C20" s="95" t="s">
        <v>65</v>
      </c>
      <c r="D20" s="95" t="s">
        <v>77</v>
      </c>
      <c r="E20" s="95" t="s">
        <v>172</v>
      </c>
      <c r="F20" s="95"/>
      <c r="G20" s="95"/>
      <c r="H20" s="95"/>
      <c r="I20" s="95"/>
      <c r="J20" s="108">
        <f t="shared" si="10"/>
        <v>0</v>
      </c>
      <c r="K20" s="108">
        <f t="shared" si="11"/>
        <v>0</v>
      </c>
      <c r="L20" s="108" t="e">
        <f t="shared" si="9"/>
        <v>#DIV/0!</v>
      </c>
    </row>
    <row r="21" customFormat="1" ht="39" hidden="1" customHeight="1" spans="1:12">
      <c r="A21" s="101" t="s">
        <v>107</v>
      </c>
      <c r="B21" s="95" t="s">
        <v>168</v>
      </c>
      <c r="C21" s="95" t="s">
        <v>65</v>
      </c>
      <c r="D21" s="95" t="s">
        <v>77</v>
      </c>
      <c r="E21" s="95" t="s">
        <v>172</v>
      </c>
      <c r="F21" s="95" t="s">
        <v>140</v>
      </c>
      <c r="G21" s="96"/>
      <c r="H21" s="96"/>
      <c r="I21" s="96"/>
      <c r="J21" s="108">
        <f t="shared" si="10"/>
        <v>0</v>
      </c>
      <c r="K21" s="108">
        <f t="shared" si="11"/>
        <v>0</v>
      </c>
      <c r="L21" s="108" t="e">
        <f t="shared" si="9"/>
        <v>#DIV/0!</v>
      </c>
    </row>
    <row r="22" customFormat="1" ht="40.5" hidden="1" customHeight="1" spans="1:12">
      <c r="A22" s="94" t="s">
        <v>108</v>
      </c>
      <c r="B22" s="95" t="s">
        <v>168</v>
      </c>
      <c r="C22" s="95" t="s">
        <v>65</v>
      </c>
      <c r="D22" s="95" t="s">
        <v>77</v>
      </c>
      <c r="E22" s="95" t="s">
        <v>172</v>
      </c>
      <c r="F22" s="95" t="s">
        <v>147</v>
      </c>
      <c r="G22" s="95"/>
      <c r="H22" s="95"/>
      <c r="I22" s="95"/>
      <c r="J22" s="108">
        <f t="shared" si="10"/>
        <v>0</v>
      </c>
      <c r="K22" s="108">
        <f t="shared" si="11"/>
        <v>0</v>
      </c>
      <c r="L22" s="108" t="e">
        <f t="shared" si="9"/>
        <v>#DIV/0!</v>
      </c>
    </row>
    <row r="23" customFormat="1" hidden="1" customHeight="1" spans="1:12">
      <c r="A23" s="97" t="s">
        <v>164</v>
      </c>
      <c r="B23" s="95" t="s">
        <v>168</v>
      </c>
      <c r="C23" s="95" t="s">
        <v>65</v>
      </c>
      <c r="D23" s="95" t="s">
        <v>77</v>
      </c>
      <c r="E23" s="95" t="s">
        <v>172</v>
      </c>
      <c r="F23" s="95" t="s">
        <v>147</v>
      </c>
      <c r="G23" s="96" t="s">
        <v>165</v>
      </c>
      <c r="H23" s="96"/>
      <c r="I23" s="96"/>
      <c r="J23" s="108">
        <f t="shared" si="10"/>
        <v>0</v>
      </c>
      <c r="K23" s="108">
        <f t="shared" si="11"/>
        <v>0</v>
      </c>
      <c r="L23" s="108" t="e">
        <f t="shared" si="9"/>
        <v>#DIV/0!</v>
      </c>
    </row>
    <row r="24" customFormat="1" ht="12" hidden="1" customHeight="1" spans="1:12">
      <c r="A24" s="94" t="str">
        <f>'Приложение 2'!$A$125</f>
        <v>Благоустройство</v>
      </c>
      <c r="B24" s="95" t="s">
        <v>168</v>
      </c>
      <c r="C24" s="95" t="s">
        <v>65</v>
      </c>
      <c r="D24" s="95" t="s">
        <v>77</v>
      </c>
      <c r="E24" s="95" t="s">
        <v>172</v>
      </c>
      <c r="F24" s="95" t="s">
        <v>147</v>
      </c>
      <c r="G24" s="96" t="s">
        <v>165</v>
      </c>
      <c r="H24" s="96" t="s">
        <v>153</v>
      </c>
      <c r="I24" s="96"/>
      <c r="J24" s="108">
        <f t="shared" si="10"/>
        <v>0</v>
      </c>
      <c r="K24" s="108">
        <f t="shared" si="11"/>
        <v>0</v>
      </c>
      <c r="L24" s="108" t="e">
        <f t="shared" si="9"/>
        <v>#DIV/0!</v>
      </c>
    </row>
    <row r="25" customFormat="1" ht="54" hidden="1" customHeight="1" spans="1:12">
      <c r="A25" s="97" t="str">
        <f>'Приложение 2'!$A$9</f>
        <v>Администрация Симкинского сельского поселения Большеберезниковского муниципального района Республики Мордовия</v>
      </c>
      <c r="B25" s="95" t="s">
        <v>168</v>
      </c>
      <c r="C25" s="95" t="s">
        <v>65</v>
      </c>
      <c r="D25" s="95" t="s">
        <v>77</v>
      </c>
      <c r="E25" s="95" t="s">
        <v>172</v>
      </c>
      <c r="F25" s="95" t="s">
        <v>147</v>
      </c>
      <c r="G25" s="95" t="s">
        <v>165</v>
      </c>
      <c r="H25" s="98" t="s">
        <v>153</v>
      </c>
      <c r="I25" s="98">
        <f>'Приложение 2'!$B$9</f>
        <v>920</v>
      </c>
      <c r="J25" s="108">
        <f>'Приложение 2'!K131</f>
        <v>0</v>
      </c>
      <c r="K25" s="108">
        <f>'Приложение 2'!L131</f>
        <v>0</v>
      </c>
      <c r="L25" s="108" t="e">
        <f t="shared" si="9"/>
        <v>#DIV/0!</v>
      </c>
    </row>
    <row r="26" ht="84.75" customHeight="1" spans="1:12">
      <c r="A26" s="102" t="str">
        <f>'Приложение 2'!$A$134</f>
        <v>Муниципальная программа «Благоустройство, содержание территории и объектов Симкинского сельского поселения Большеберезниковского муниципального района Республики Мордовия  на 2022-2026 годы»</v>
      </c>
      <c r="B26" s="93" t="s">
        <v>174</v>
      </c>
      <c r="C26" s="93" t="s">
        <v>82</v>
      </c>
      <c r="D26" s="93"/>
      <c r="E26" s="93"/>
      <c r="F26" s="93"/>
      <c r="G26" s="93"/>
      <c r="H26" s="93"/>
      <c r="I26" s="109"/>
      <c r="J26" s="107">
        <f>J27+J34+J48+J55+J62+J41</f>
        <v>155.1</v>
      </c>
      <c r="K26" s="107">
        <f>K27+K34+K48+K55+K62+K41</f>
        <v>24</v>
      </c>
      <c r="L26" s="107">
        <f t="shared" si="1"/>
        <v>15.4738878143133</v>
      </c>
    </row>
    <row r="27" ht="74.25" customHeight="1" spans="1:12">
      <c r="A27" s="94" t="str">
        <f>'Приложение 2'!$A$135</f>
        <v>Основное мероприятие «Благоустройство, содержание территории и объектов Симкинского сельского поселения Большеберезниковского муниципального района Республики Мордовия  на 2021-2023 годы»</v>
      </c>
      <c r="B27" s="95" t="s">
        <v>174</v>
      </c>
      <c r="C27" s="95" t="s">
        <v>82</v>
      </c>
      <c r="D27" s="95" t="s">
        <v>77</v>
      </c>
      <c r="E27" s="95"/>
      <c r="F27" s="95"/>
      <c r="G27" s="95"/>
      <c r="H27" s="95"/>
      <c r="I27" s="95"/>
      <c r="J27" s="108">
        <f t="shared" ref="J27:J32" si="13">J28</f>
        <v>52.8</v>
      </c>
      <c r="K27" s="108">
        <f t="shared" ref="K27" si="14">K28</f>
        <v>24</v>
      </c>
      <c r="L27" s="108">
        <f t="shared" si="1"/>
        <v>45.4545454545455</v>
      </c>
    </row>
    <row r="28" spans="1:12">
      <c r="A28" s="94" t="s">
        <v>176</v>
      </c>
      <c r="B28" s="95" t="s">
        <v>174</v>
      </c>
      <c r="C28" s="95" t="s">
        <v>82</v>
      </c>
      <c r="D28" s="95" t="s">
        <v>77</v>
      </c>
      <c r="E28" s="95">
        <v>43010</v>
      </c>
      <c r="F28" s="95"/>
      <c r="G28" s="95"/>
      <c r="H28" s="96"/>
      <c r="I28" s="96"/>
      <c r="J28" s="108">
        <f t="shared" si="13"/>
        <v>52.8</v>
      </c>
      <c r="K28" s="108">
        <f t="shared" ref="K28" si="15">K29</f>
        <v>24</v>
      </c>
      <c r="L28" s="108">
        <f t="shared" si="1"/>
        <v>45.4545454545455</v>
      </c>
    </row>
    <row r="29" ht="24" spans="1:12">
      <c r="A29" s="94" t="s">
        <v>107</v>
      </c>
      <c r="B29" s="95" t="s">
        <v>174</v>
      </c>
      <c r="C29" s="95" t="s">
        <v>82</v>
      </c>
      <c r="D29" s="95" t="s">
        <v>77</v>
      </c>
      <c r="E29" s="95">
        <v>43010</v>
      </c>
      <c r="F29" s="95" t="s">
        <v>140</v>
      </c>
      <c r="G29" s="95"/>
      <c r="H29" s="96"/>
      <c r="I29" s="96"/>
      <c r="J29" s="108">
        <f t="shared" si="13"/>
        <v>52.8</v>
      </c>
      <c r="K29" s="108">
        <f t="shared" ref="K29" si="16">K30</f>
        <v>24</v>
      </c>
      <c r="L29" s="108">
        <f t="shared" si="1"/>
        <v>45.4545454545455</v>
      </c>
    </row>
    <row r="30" ht="36" spans="1:12">
      <c r="A30" s="94" t="s">
        <v>108</v>
      </c>
      <c r="B30" s="95" t="s">
        <v>174</v>
      </c>
      <c r="C30" s="95" t="s">
        <v>82</v>
      </c>
      <c r="D30" s="95" t="s">
        <v>77</v>
      </c>
      <c r="E30" s="95">
        <v>43010</v>
      </c>
      <c r="F30" s="95" t="s">
        <v>147</v>
      </c>
      <c r="G30" s="95"/>
      <c r="H30" s="96"/>
      <c r="I30" s="96"/>
      <c r="J30" s="108">
        <f t="shared" si="13"/>
        <v>52.8</v>
      </c>
      <c r="K30" s="108">
        <f t="shared" ref="K30" si="17">K31</f>
        <v>24</v>
      </c>
      <c r="L30" s="108">
        <f t="shared" si="1"/>
        <v>45.4545454545455</v>
      </c>
    </row>
    <row r="31" spans="1:12">
      <c r="A31" s="97" t="s">
        <v>164</v>
      </c>
      <c r="B31" s="95" t="s">
        <v>174</v>
      </c>
      <c r="C31" s="95" t="s">
        <v>82</v>
      </c>
      <c r="D31" s="95" t="s">
        <v>77</v>
      </c>
      <c r="E31" s="95" t="s">
        <v>215</v>
      </c>
      <c r="F31" s="95" t="s">
        <v>147</v>
      </c>
      <c r="G31" s="95" t="s">
        <v>165</v>
      </c>
      <c r="H31" s="95"/>
      <c r="I31" s="96"/>
      <c r="J31" s="108">
        <f t="shared" si="13"/>
        <v>52.8</v>
      </c>
      <c r="K31" s="108">
        <f t="shared" ref="K31" si="18">K32</f>
        <v>24</v>
      </c>
      <c r="L31" s="108">
        <f t="shared" si="1"/>
        <v>45.4545454545455</v>
      </c>
    </row>
    <row r="32" spans="1:12">
      <c r="A32" s="94" t="str">
        <f>'Приложение 2'!$A$125</f>
        <v>Благоустройство</v>
      </c>
      <c r="B32" s="95" t="s">
        <v>174</v>
      </c>
      <c r="C32" s="95" t="s">
        <v>82</v>
      </c>
      <c r="D32" s="95" t="s">
        <v>77</v>
      </c>
      <c r="E32" s="95" t="s">
        <v>215</v>
      </c>
      <c r="F32" s="95" t="s">
        <v>147</v>
      </c>
      <c r="G32" s="95" t="s">
        <v>165</v>
      </c>
      <c r="H32" s="95" t="s">
        <v>153</v>
      </c>
      <c r="I32" s="95"/>
      <c r="J32" s="108">
        <f t="shared" si="13"/>
        <v>52.8</v>
      </c>
      <c r="K32" s="108">
        <f t="shared" ref="K32" si="19">K33</f>
        <v>24</v>
      </c>
      <c r="L32" s="108">
        <f t="shared" si="1"/>
        <v>45.4545454545455</v>
      </c>
    </row>
    <row r="33" ht="49.5" customHeight="1" spans="1:12">
      <c r="A33" s="94" t="str">
        <f>$A$16</f>
        <v>Администрация Симкинского сельского поселения Большеберезниковского муниципального района Республики Мордовия</v>
      </c>
      <c r="B33" s="95" t="s">
        <v>174</v>
      </c>
      <c r="C33" s="95" t="s">
        <v>82</v>
      </c>
      <c r="D33" s="95" t="s">
        <v>77</v>
      </c>
      <c r="E33" s="95" t="s">
        <v>215</v>
      </c>
      <c r="F33" s="95" t="s">
        <v>147</v>
      </c>
      <c r="G33" s="95" t="s">
        <v>165</v>
      </c>
      <c r="H33" s="95" t="s">
        <v>153</v>
      </c>
      <c r="I33" s="95">
        <f>'Приложение 2'!$B$9</f>
        <v>920</v>
      </c>
      <c r="J33" s="108">
        <f>'Приложение 2'!K138</f>
        <v>52.8</v>
      </c>
      <c r="K33" s="108">
        <f>'Приложение 2'!L138</f>
        <v>24</v>
      </c>
      <c r="L33" s="108">
        <f t="shared" si="1"/>
        <v>45.4545454545455</v>
      </c>
    </row>
    <row r="34" customFormat="1" ht="39" customHeight="1" spans="1:12">
      <c r="A34" s="97" t="s">
        <v>177</v>
      </c>
      <c r="B34" s="95" t="s">
        <v>174</v>
      </c>
      <c r="C34" s="95" t="s">
        <v>82</v>
      </c>
      <c r="D34" s="95" t="s">
        <v>79</v>
      </c>
      <c r="E34" s="95"/>
      <c r="F34" s="95"/>
      <c r="G34" s="95"/>
      <c r="H34" s="95"/>
      <c r="I34" s="95"/>
      <c r="J34" s="108">
        <f t="shared" ref="J34:K46" si="20">J35</f>
        <v>10</v>
      </c>
      <c r="K34" s="108">
        <f t="shared" ref="K34" si="21">K35</f>
        <v>0</v>
      </c>
      <c r="L34" s="108">
        <f t="shared" si="1"/>
        <v>0</v>
      </c>
    </row>
    <row r="35" customFormat="1" customHeight="1" spans="1:12">
      <c r="A35" s="94" t="s">
        <v>178</v>
      </c>
      <c r="B35" s="95" t="s">
        <v>174</v>
      </c>
      <c r="C35" s="95" t="s">
        <v>82</v>
      </c>
      <c r="D35" s="95" t="s">
        <v>79</v>
      </c>
      <c r="E35" s="95">
        <v>43020</v>
      </c>
      <c r="F35" s="95"/>
      <c r="G35" s="95"/>
      <c r="H35" s="95"/>
      <c r="I35" s="95"/>
      <c r="J35" s="108">
        <f t="shared" si="20"/>
        <v>10</v>
      </c>
      <c r="K35" s="108">
        <f t="shared" ref="K35:K36" si="22">K36</f>
        <v>0</v>
      </c>
      <c r="L35" s="108">
        <f t="shared" si="1"/>
        <v>0</v>
      </c>
    </row>
    <row r="36" customFormat="1" ht="22.5" customHeight="1" spans="1:12">
      <c r="A36" s="94" t="s">
        <v>107</v>
      </c>
      <c r="B36" s="95" t="s">
        <v>174</v>
      </c>
      <c r="C36" s="95" t="s">
        <v>82</v>
      </c>
      <c r="D36" s="95" t="s">
        <v>79</v>
      </c>
      <c r="E36" s="95">
        <v>43020</v>
      </c>
      <c r="F36" s="95">
        <v>200</v>
      </c>
      <c r="G36" s="95"/>
      <c r="H36" s="95"/>
      <c r="I36" s="95"/>
      <c r="J36" s="108">
        <f t="shared" si="20"/>
        <v>10</v>
      </c>
      <c r="K36" s="108">
        <f t="shared" si="22"/>
        <v>0</v>
      </c>
      <c r="L36" s="108">
        <f t="shared" si="1"/>
        <v>0</v>
      </c>
    </row>
    <row r="37" customFormat="1" ht="35.25" customHeight="1" spans="1:12">
      <c r="A37" s="94" t="s">
        <v>108</v>
      </c>
      <c r="B37" s="95" t="s">
        <v>174</v>
      </c>
      <c r="C37" s="95" t="s">
        <v>82</v>
      </c>
      <c r="D37" s="95" t="s">
        <v>79</v>
      </c>
      <c r="E37" s="95">
        <v>43020</v>
      </c>
      <c r="F37" s="95">
        <v>240</v>
      </c>
      <c r="G37" s="95"/>
      <c r="H37" s="95"/>
      <c r="I37" s="95"/>
      <c r="J37" s="108">
        <f t="shared" si="20"/>
        <v>10</v>
      </c>
      <c r="K37" s="108">
        <f t="shared" ref="K37" si="23">K38</f>
        <v>0</v>
      </c>
      <c r="L37" s="108">
        <f t="shared" si="1"/>
        <v>0</v>
      </c>
    </row>
    <row r="38" customFormat="1" customHeight="1" spans="1:12">
      <c r="A38" s="94" t="s">
        <v>164</v>
      </c>
      <c r="B38" s="95" t="s">
        <v>174</v>
      </c>
      <c r="C38" s="95" t="s">
        <v>82</v>
      </c>
      <c r="D38" s="95" t="s">
        <v>79</v>
      </c>
      <c r="E38" s="95">
        <v>43020</v>
      </c>
      <c r="F38" s="95">
        <v>240</v>
      </c>
      <c r="G38" s="95" t="s">
        <v>165</v>
      </c>
      <c r="H38" s="95"/>
      <c r="I38" s="95"/>
      <c r="J38" s="108">
        <f t="shared" si="20"/>
        <v>10</v>
      </c>
      <c r="K38" s="108">
        <f t="shared" ref="K38" si="24">K39</f>
        <v>0</v>
      </c>
      <c r="L38" s="108">
        <f t="shared" si="1"/>
        <v>0</v>
      </c>
    </row>
    <row r="39" customFormat="1" ht="13.5" customHeight="1" spans="1:12">
      <c r="A39" s="94" t="s">
        <v>166</v>
      </c>
      <c r="B39" s="95" t="s">
        <v>174</v>
      </c>
      <c r="C39" s="95" t="s">
        <v>82</v>
      </c>
      <c r="D39" s="95" t="s">
        <v>79</v>
      </c>
      <c r="E39" s="95">
        <v>43020</v>
      </c>
      <c r="F39" s="95">
        <v>240</v>
      </c>
      <c r="G39" s="95" t="s">
        <v>165</v>
      </c>
      <c r="H39" s="95" t="s">
        <v>153</v>
      </c>
      <c r="I39" s="95"/>
      <c r="J39" s="108">
        <f t="shared" si="20"/>
        <v>10</v>
      </c>
      <c r="K39" s="108">
        <f t="shared" ref="K39" si="25">K40</f>
        <v>0</v>
      </c>
      <c r="L39" s="108">
        <f t="shared" si="1"/>
        <v>0</v>
      </c>
    </row>
    <row r="40" customFormat="1" ht="52.5" customHeight="1" spans="1:12">
      <c r="A40" s="94" t="str">
        <f>$A$33</f>
        <v>Администрация Симкинского сельского поселения Большеберезниковского муниципального района Республики Мордовия</v>
      </c>
      <c r="B40" s="95" t="s">
        <v>174</v>
      </c>
      <c r="C40" s="95" t="s">
        <v>82</v>
      </c>
      <c r="D40" s="95" t="s">
        <v>79</v>
      </c>
      <c r="E40" s="95">
        <v>43020</v>
      </c>
      <c r="F40" s="95">
        <v>240</v>
      </c>
      <c r="G40" s="95" t="s">
        <v>165</v>
      </c>
      <c r="H40" s="95" t="s">
        <v>153</v>
      </c>
      <c r="I40" s="95">
        <f>'Приложение 2'!$B$9</f>
        <v>920</v>
      </c>
      <c r="J40" s="108">
        <f>'Приложение 2'!K144</f>
        <v>10</v>
      </c>
      <c r="K40" s="108">
        <f>'Приложение 2'!L144</f>
        <v>0</v>
      </c>
      <c r="L40" s="108">
        <f t="shared" si="1"/>
        <v>0</v>
      </c>
    </row>
    <row r="41" customFormat="1" ht="27.75" hidden="1" customHeight="1" spans="1:12">
      <c r="A41" s="97" t="s">
        <v>179</v>
      </c>
      <c r="B41" s="95" t="s">
        <v>174</v>
      </c>
      <c r="C41" s="95" t="s">
        <v>82</v>
      </c>
      <c r="D41" s="95" t="s">
        <v>153</v>
      </c>
      <c r="E41" s="95"/>
      <c r="F41" s="95"/>
      <c r="G41" s="95"/>
      <c r="H41" s="95"/>
      <c r="I41" s="95"/>
      <c r="J41" s="108">
        <f t="shared" si="20"/>
        <v>0</v>
      </c>
      <c r="K41" s="108">
        <f t="shared" si="20"/>
        <v>0</v>
      </c>
      <c r="L41" s="108" t="e">
        <f t="shared" ref="L41:L47" si="26">K41/J41*100</f>
        <v>#DIV/0!</v>
      </c>
    </row>
    <row r="42" customFormat="1" ht="26.25" hidden="1" customHeight="1" spans="1:12">
      <c r="A42" s="97" t="s">
        <v>180</v>
      </c>
      <c r="B42" s="95" t="s">
        <v>174</v>
      </c>
      <c r="C42" s="95" t="s">
        <v>82</v>
      </c>
      <c r="D42" s="95" t="s">
        <v>153</v>
      </c>
      <c r="E42" s="95" t="s">
        <v>181</v>
      </c>
      <c r="F42" s="95"/>
      <c r="G42" s="95"/>
      <c r="H42" s="95"/>
      <c r="I42" s="95"/>
      <c r="J42" s="108">
        <f t="shared" si="20"/>
        <v>0</v>
      </c>
      <c r="K42" s="108">
        <f t="shared" si="20"/>
        <v>0</v>
      </c>
      <c r="L42" s="108" t="e">
        <f t="shared" si="26"/>
        <v>#DIV/0!</v>
      </c>
    </row>
    <row r="43" customFormat="1" ht="26.25" hidden="1" customHeight="1" spans="1:12">
      <c r="A43" s="94" t="s">
        <v>107</v>
      </c>
      <c r="B43" s="95" t="s">
        <v>174</v>
      </c>
      <c r="C43" s="95" t="s">
        <v>82</v>
      </c>
      <c r="D43" s="95" t="s">
        <v>153</v>
      </c>
      <c r="E43" s="95" t="s">
        <v>181</v>
      </c>
      <c r="F43" s="95">
        <v>200</v>
      </c>
      <c r="G43" s="95"/>
      <c r="H43" s="95"/>
      <c r="I43" s="95"/>
      <c r="J43" s="108">
        <f t="shared" si="20"/>
        <v>0</v>
      </c>
      <c r="K43" s="108">
        <f>K44</f>
        <v>0</v>
      </c>
      <c r="L43" s="108" t="e">
        <f t="shared" si="26"/>
        <v>#DIV/0!</v>
      </c>
    </row>
    <row r="44" customFormat="1" ht="44.25" hidden="1" customHeight="1" spans="1:12">
      <c r="A44" s="94" t="s">
        <v>108</v>
      </c>
      <c r="B44" s="95" t="s">
        <v>174</v>
      </c>
      <c r="C44" s="95" t="s">
        <v>82</v>
      </c>
      <c r="D44" s="95" t="s">
        <v>153</v>
      </c>
      <c r="E44" s="95" t="s">
        <v>181</v>
      </c>
      <c r="F44" s="95">
        <v>240</v>
      </c>
      <c r="G44" s="95"/>
      <c r="H44" s="95"/>
      <c r="I44" s="95"/>
      <c r="J44" s="108">
        <f t="shared" si="20"/>
        <v>0</v>
      </c>
      <c r="K44" s="108">
        <f t="shared" si="20"/>
        <v>0</v>
      </c>
      <c r="L44" s="108" t="e">
        <f t="shared" si="26"/>
        <v>#DIV/0!</v>
      </c>
    </row>
    <row r="45" customFormat="1" ht="14.25" hidden="1" customHeight="1" spans="1:12">
      <c r="A45" s="94" t="s">
        <v>164</v>
      </c>
      <c r="B45" s="95" t="s">
        <v>174</v>
      </c>
      <c r="C45" s="95" t="s">
        <v>82</v>
      </c>
      <c r="D45" s="95" t="s">
        <v>153</v>
      </c>
      <c r="E45" s="95" t="s">
        <v>181</v>
      </c>
      <c r="F45" s="95">
        <v>240</v>
      </c>
      <c r="G45" s="95" t="s">
        <v>165</v>
      </c>
      <c r="H45" s="95"/>
      <c r="I45" s="95"/>
      <c r="J45" s="108">
        <f t="shared" si="20"/>
        <v>0</v>
      </c>
      <c r="K45" s="108">
        <f t="shared" si="20"/>
        <v>0</v>
      </c>
      <c r="L45" s="108" t="e">
        <f t="shared" si="26"/>
        <v>#DIV/0!</v>
      </c>
    </row>
    <row r="46" customFormat="1" ht="14.25" hidden="1" customHeight="1" spans="1:12">
      <c r="A46" s="94" t="s">
        <v>166</v>
      </c>
      <c r="B46" s="95" t="s">
        <v>174</v>
      </c>
      <c r="C46" s="95" t="s">
        <v>82</v>
      </c>
      <c r="D46" s="95" t="s">
        <v>153</v>
      </c>
      <c r="E46" s="95" t="s">
        <v>181</v>
      </c>
      <c r="F46" s="95">
        <v>240</v>
      </c>
      <c r="G46" s="95" t="s">
        <v>165</v>
      </c>
      <c r="H46" s="95" t="s">
        <v>153</v>
      </c>
      <c r="I46" s="95"/>
      <c r="J46" s="108">
        <f t="shared" si="20"/>
        <v>0</v>
      </c>
      <c r="K46" s="108">
        <f t="shared" si="20"/>
        <v>0</v>
      </c>
      <c r="L46" s="108" t="e">
        <f t="shared" si="26"/>
        <v>#DIV/0!</v>
      </c>
    </row>
    <row r="47" customFormat="1" ht="51.75" hidden="1" customHeight="1" spans="1:12">
      <c r="A47" s="94" t="str">
        <f>$A$33</f>
        <v>Администрация Симкинского сельского поселения Большеберезниковского муниципального района Республики Мордовия</v>
      </c>
      <c r="B47" s="95" t="s">
        <v>174</v>
      </c>
      <c r="C47" s="95" t="s">
        <v>82</v>
      </c>
      <c r="D47" s="95" t="s">
        <v>153</v>
      </c>
      <c r="E47" s="95" t="s">
        <v>181</v>
      </c>
      <c r="F47" s="95">
        <v>240</v>
      </c>
      <c r="G47" s="95" t="s">
        <v>165</v>
      </c>
      <c r="H47" s="95" t="s">
        <v>153</v>
      </c>
      <c r="I47" s="95">
        <f>'Приложение 2'!$B$9</f>
        <v>920</v>
      </c>
      <c r="J47" s="108">
        <f>'Приложение 2'!K151</f>
        <v>0</v>
      </c>
      <c r="K47" s="108">
        <f>'Приложение 2'!L151</f>
        <v>0</v>
      </c>
      <c r="L47" s="108" t="e">
        <f t="shared" si="26"/>
        <v>#DIV/0!</v>
      </c>
    </row>
    <row r="48" customFormat="1" ht="35.25" customHeight="1" spans="1:12">
      <c r="A48" s="94" t="s">
        <v>182</v>
      </c>
      <c r="B48" s="95" t="s">
        <v>174</v>
      </c>
      <c r="C48" s="95" t="s">
        <v>82</v>
      </c>
      <c r="D48" s="95" t="s">
        <v>100</v>
      </c>
      <c r="E48" s="95"/>
      <c r="F48" s="95"/>
      <c r="G48" s="95"/>
      <c r="H48" s="95"/>
      <c r="I48" s="95"/>
      <c r="J48" s="108">
        <f t="shared" ref="J48:J53" si="27">J49</f>
        <v>72.3</v>
      </c>
      <c r="K48" s="108">
        <f t="shared" ref="K48" si="28">K49</f>
        <v>0</v>
      </c>
      <c r="L48" s="108">
        <f t="shared" si="1"/>
        <v>0</v>
      </c>
    </row>
    <row r="49" customFormat="1" customHeight="1" spans="1:12">
      <c r="A49" s="94" t="s">
        <v>183</v>
      </c>
      <c r="B49" s="95" t="s">
        <v>174</v>
      </c>
      <c r="C49" s="95" t="s">
        <v>82</v>
      </c>
      <c r="D49" s="95" t="s">
        <v>100</v>
      </c>
      <c r="E49" s="95">
        <v>43040</v>
      </c>
      <c r="F49" s="95"/>
      <c r="G49" s="95"/>
      <c r="H49" s="95"/>
      <c r="I49" s="95"/>
      <c r="J49" s="108">
        <f t="shared" si="27"/>
        <v>72.3</v>
      </c>
      <c r="K49" s="108">
        <f t="shared" ref="K49" si="29">K50</f>
        <v>0</v>
      </c>
      <c r="L49" s="108">
        <f t="shared" si="1"/>
        <v>0</v>
      </c>
    </row>
    <row r="50" customFormat="1" ht="26.25" customHeight="1" spans="1:12">
      <c r="A50" s="94" t="s">
        <v>107</v>
      </c>
      <c r="B50" s="95" t="s">
        <v>174</v>
      </c>
      <c r="C50" s="95" t="s">
        <v>82</v>
      </c>
      <c r="D50" s="95" t="s">
        <v>100</v>
      </c>
      <c r="E50" s="95">
        <v>43040</v>
      </c>
      <c r="F50" s="95">
        <v>200</v>
      </c>
      <c r="G50" s="95"/>
      <c r="H50" s="95"/>
      <c r="I50" s="95"/>
      <c r="J50" s="108">
        <f t="shared" si="27"/>
        <v>72.3</v>
      </c>
      <c r="K50" s="108">
        <f t="shared" ref="K50" si="30">K51</f>
        <v>0</v>
      </c>
      <c r="L50" s="108">
        <f t="shared" si="1"/>
        <v>0</v>
      </c>
    </row>
    <row r="51" customFormat="1" ht="38.25" customHeight="1" spans="1:12">
      <c r="A51" s="94" t="s">
        <v>108</v>
      </c>
      <c r="B51" s="95" t="s">
        <v>174</v>
      </c>
      <c r="C51" s="95" t="s">
        <v>82</v>
      </c>
      <c r="D51" s="95" t="s">
        <v>100</v>
      </c>
      <c r="E51" s="95">
        <v>43040</v>
      </c>
      <c r="F51" s="95">
        <v>240</v>
      </c>
      <c r="G51" s="95"/>
      <c r="H51" s="95"/>
      <c r="I51" s="95"/>
      <c r="J51" s="108">
        <f t="shared" si="27"/>
        <v>72.3</v>
      </c>
      <c r="K51" s="108">
        <f t="shared" ref="K51" si="31">K52</f>
        <v>0</v>
      </c>
      <c r="L51" s="108">
        <f t="shared" si="1"/>
        <v>0</v>
      </c>
    </row>
    <row r="52" customFormat="1" customHeight="1" spans="1:12">
      <c r="A52" s="94" t="s">
        <v>164</v>
      </c>
      <c r="B52" s="95" t="s">
        <v>174</v>
      </c>
      <c r="C52" s="95" t="s">
        <v>82</v>
      </c>
      <c r="D52" s="95" t="s">
        <v>100</v>
      </c>
      <c r="E52" s="95" t="s">
        <v>216</v>
      </c>
      <c r="F52" s="95">
        <v>240</v>
      </c>
      <c r="G52" s="95" t="s">
        <v>165</v>
      </c>
      <c r="H52" s="95"/>
      <c r="I52" s="95"/>
      <c r="J52" s="108">
        <f t="shared" si="27"/>
        <v>72.3</v>
      </c>
      <c r="K52" s="108">
        <f t="shared" ref="K52" si="32">K53</f>
        <v>0</v>
      </c>
      <c r="L52" s="108">
        <f t="shared" si="1"/>
        <v>0</v>
      </c>
    </row>
    <row r="53" customFormat="1" ht="11.25" customHeight="1" spans="1:12">
      <c r="A53" s="94" t="s">
        <v>166</v>
      </c>
      <c r="B53" s="95" t="s">
        <v>174</v>
      </c>
      <c r="C53" s="95" t="s">
        <v>82</v>
      </c>
      <c r="D53" s="95" t="s">
        <v>100</v>
      </c>
      <c r="E53" s="95" t="s">
        <v>216</v>
      </c>
      <c r="F53" s="95">
        <v>240</v>
      </c>
      <c r="G53" s="95" t="s">
        <v>165</v>
      </c>
      <c r="H53" s="95" t="s">
        <v>153</v>
      </c>
      <c r="I53" s="95"/>
      <c r="J53" s="108">
        <f t="shared" si="27"/>
        <v>72.3</v>
      </c>
      <c r="K53" s="108">
        <f t="shared" ref="K53" si="33">K54</f>
        <v>0</v>
      </c>
      <c r="L53" s="108">
        <f t="shared" si="1"/>
        <v>0</v>
      </c>
    </row>
    <row r="54" customFormat="1" ht="48" customHeight="1" spans="1:12">
      <c r="A54" s="94" t="str">
        <f>$A$40</f>
        <v>Администрация Симкинского сельского поселения Большеберезниковского муниципального района Республики Мордовия</v>
      </c>
      <c r="B54" s="95" t="s">
        <v>174</v>
      </c>
      <c r="C54" s="95" t="s">
        <v>82</v>
      </c>
      <c r="D54" s="95" t="s">
        <v>100</v>
      </c>
      <c r="E54" s="95" t="s">
        <v>216</v>
      </c>
      <c r="F54" s="95">
        <v>240</v>
      </c>
      <c r="G54" s="95" t="s">
        <v>165</v>
      </c>
      <c r="H54" s="95" t="s">
        <v>153</v>
      </c>
      <c r="I54" s="95">
        <f>'Приложение 2'!$B$9</f>
        <v>920</v>
      </c>
      <c r="J54" s="108">
        <f>'Приложение 2'!K156</f>
        <v>72.3</v>
      </c>
      <c r="K54" s="108">
        <f>'Приложение 2'!L156</f>
        <v>0</v>
      </c>
      <c r="L54" s="108">
        <f t="shared" si="1"/>
        <v>0</v>
      </c>
    </row>
    <row r="55" customFormat="1" ht="23.25" customHeight="1" spans="1:12">
      <c r="A55" s="94" t="s">
        <v>184</v>
      </c>
      <c r="B55" s="95" t="s">
        <v>174</v>
      </c>
      <c r="C55" s="95" t="s">
        <v>82</v>
      </c>
      <c r="D55" s="95" t="s">
        <v>165</v>
      </c>
      <c r="E55" s="95"/>
      <c r="F55" s="95"/>
      <c r="G55" s="95"/>
      <c r="H55" s="95"/>
      <c r="I55" s="95"/>
      <c r="J55" s="108">
        <f t="shared" ref="J55:J60" si="34">J56</f>
        <v>10</v>
      </c>
      <c r="K55" s="108">
        <f t="shared" ref="K55" si="35">K56</f>
        <v>0</v>
      </c>
      <c r="L55" s="108">
        <f t="shared" si="1"/>
        <v>0</v>
      </c>
    </row>
    <row r="56" customFormat="1" ht="12" customHeight="1" spans="1:12">
      <c r="A56" s="94" t="s">
        <v>183</v>
      </c>
      <c r="B56" s="95" t="s">
        <v>174</v>
      </c>
      <c r="C56" s="95" t="s">
        <v>82</v>
      </c>
      <c r="D56" s="95" t="s">
        <v>165</v>
      </c>
      <c r="E56" s="95">
        <v>43040</v>
      </c>
      <c r="F56" s="95"/>
      <c r="G56" s="95"/>
      <c r="H56" s="95"/>
      <c r="I56" s="95"/>
      <c r="J56" s="108">
        <f t="shared" si="34"/>
        <v>10</v>
      </c>
      <c r="K56" s="108">
        <f t="shared" ref="K56" si="36">K57</f>
        <v>0</v>
      </c>
      <c r="L56" s="108">
        <f t="shared" si="1"/>
        <v>0</v>
      </c>
    </row>
    <row r="57" customFormat="1" ht="23.25" customHeight="1" spans="1:12">
      <c r="A57" s="94" t="s">
        <v>107</v>
      </c>
      <c r="B57" s="95" t="s">
        <v>174</v>
      </c>
      <c r="C57" s="95" t="s">
        <v>82</v>
      </c>
      <c r="D57" s="95" t="s">
        <v>165</v>
      </c>
      <c r="E57" s="95">
        <v>43040</v>
      </c>
      <c r="F57" s="95">
        <v>200</v>
      </c>
      <c r="G57" s="95"/>
      <c r="H57" s="95"/>
      <c r="I57" s="95"/>
      <c r="J57" s="108">
        <f t="shared" si="34"/>
        <v>10</v>
      </c>
      <c r="K57" s="108">
        <f t="shared" ref="K57" si="37">K58</f>
        <v>0</v>
      </c>
      <c r="L57" s="108">
        <f t="shared" si="1"/>
        <v>0</v>
      </c>
    </row>
    <row r="58" customFormat="1" ht="39" customHeight="1" spans="1:12">
      <c r="A58" s="94" t="s">
        <v>108</v>
      </c>
      <c r="B58" s="95" t="s">
        <v>174</v>
      </c>
      <c r="C58" s="95" t="s">
        <v>82</v>
      </c>
      <c r="D58" s="95" t="s">
        <v>165</v>
      </c>
      <c r="E58" s="95">
        <v>43040</v>
      </c>
      <c r="F58" s="95">
        <v>240</v>
      </c>
      <c r="G58" s="95"/>
      <c r="H58" s="95"/>
      <c r="I58" s="95"/>
      <c r="J58" s="108">
        <f t="shared" si="34"/>
        <v>10</v>
      </c>
      <c r="K58" s="108">
        <f t="shared" ref="K58" si="38">K59</f>
        <v>0</v>
      </c>
      <c r="L58" s="108">
        <f t="shared" si="1"/>
        <v>0</v>
      </c>
    </row>
    <row r="59" customFormat="1" ht="11.25" customHeight="1" spans="1:12">
      <c r="A59" s="94" t="s">
        <v>164</v>
      </c>
      <c r="B59" s="95" t="s">
        <v>174</v>
      </c>
      <c r="C59" s="95" t="s">
        <v>82</v>
      </c>
      <c r="D59" s="95" t="s">
        <v>165</v>
      </c>
      <c r="E59" s="95">
        <v>43040</v>
      </c>
      <c r="F59" s="95">
        <v>240</v>
      </c>
      <c r="G59" s="95" t="s">
        <v>165</v>
      </c>
      <c r="H59" s="95"/>
      <c r="I59" s="95"/>
      <c r="J59" s="108">
        <f t="shared" si="34"/>
        <v>10</v>
      </c>
      <c r="K59" s="108">
        <f t="shared" ref="K59" si="39">K60</f>
        <v>0</v>
      </c>
      <c r="L59" s="108">
        <f t="shared" si="1"/>
        <v>0</v>
      </c>
    </row>
    <row r="60" customFormat="1" customHeight="1" spans="1:12">
      <c r="A60" s="94" t="s">
        <v>166</v>
      </c>
      <c r="B60" s="95" t="s">
        <v>174</v>
      </c>
      <c r="C60" s="95" t="s">
        <v>82</v>
      </c>
      <c r="D60" s="95" t="s">
        <v>165</v>
      </c>
      <c r="E60" s="95">
        <v>43040</v>
      </c>
      <c r="F60" s="95">
        <v>240</v>
      </c>
      <c r="G60" s="95" t="s">
        <v>165</v>
      </c>
      <c r="H60" s="95" t="s">
        <v>153</v>
      </c>
      <c r="I60" s="95"/>
      <c r="J60" s="108">
        <f t="shared" si="34"/>
        <v>10</v>
      </c>
      <c r="K60" s="108">
        <f t="shared" ref="K60" si="40">K61</f>
        <v>0</v>
      </c>
      <c r="L60" s="108">
        <f t="shared" si="1"/>
        <v>0</v>
      </c>
    </row>
    <row r="61" customFormat="1" ht="50.25" customHeight="1" spans="1:12">
      <c r="A61" s="94" t="str">
        <f>$A$54</f>
        <v>Администрация Симкинского сельского поселения Большеберезниковского муниципального района Республики Мордовия</v>
      </c>
      <c r="B61" s="95" t="s">
        <v>174</v>
      </c>
      <c r="C61" s="95" t="s">
        <v>82</v>
      </c>
      <c r="D61" s="95" t="s">
        <v>165</v>
      </c>
      <c r="E61" s="95">
        <v>43040</v>
      </c>
      <c r="F61" s="95">
        <v>240</v>
      </c>
      <c r="G61" s="95" t="s">
        <v>165</v>
      </c>
      <c r="H61" s="95" t="s">
        <v>153</v>
      </c>
      <c r="I61" s="95">
        <f>'Приложение 2'!$B$9</f>
        <v>920</v>
      </c>
      <c r="J61" s="108">
        <f>'Приложение 2'!K162</f>
        <v>10</v>
      </c>
      <c r="K61" s="108">
        <f>'Приложение 2'!L162</f>
        <v>0</v>
      </c>
      <c r="L61" s="108">
        <f t="shared" si="1"/>
        <v>0</v>
      </c>
    </row>
    <row r="62" customFormat="1" ht="23.25" customHeight="1" spans="1:12">
      <c r="A62" s="94" t="s">
        <v>185</v>
      </c>
      <c r="B62" s="95" t="s">
        <v>174</v>
      </c>
      <c r="C62" s="95" t="s">
        <v>82</v>
      </c>
      <c r="D62" s="95" t="s">
        <v>186</v>
      </c>
      <c r="E62" s="95"/>
      <c r="F62" s="95"/>
      <c r="G62" s="95"/>
      <c r="H62" s="95"/>
      <c r="I62" s="95"/>
      <c r="J62" s="108">
        <f t="shared" ref="J62:J67" si="41">J63</f>
        <v>10</v>
      </c>
      <c r="K62" s="108">
        <f t="shared" ref="K62" si="42">K63</f>
        <v>0</v>
      </c>
      <c r="L62" s="108">
        <f t="shared" si="1"/>
        <v>0</v>
      </c>
    </row>
    <row r="63" customFormat="1" ht="12" customHeight="1" spans="1:12">
      <c r="A63" s="94" t="s">
        <v>183</v>
      </c>
      <c r="B63" s="95" t="s">
        <v>174</v>
      </c>
      <c r="C63" s="95" t="s">
        <v>82</v>
      </c>
      <c r="D63" s="95" t="s">
        <v>186</v>
      </c>
      <c r="E63" s="95">
        <v>43040</v>
      </c>
      <c r="F63" s="95"/>
      <c r="G63" s="95"/>
      <c r="H63" s="95"/>
      <c r="I63" s="95"/>
      <c r="J63" s="108">
        <f t="shared" si="41"/>
        <v>10</v>
      </c>
      <c r="K63" s="108">
        <f t="shared" ref="K63" si="43">K64</f>
        <v>0</v>
      </c>
      <c r="L63" s="108">
        <f t="shared" si="1"/>
        <v>0</v>
      </c>
    </row>
    <row r="64" customFormat="1" ht="24" customHeight="1" spans="1:12">
      <c r="A64" s="94" t="s">
        <v>107</v>
      </c>
      <c r="B64" s="95" t="s">
        <v>174</v>
      </c>
      <c r="C64" s="95" t="s">
        <v>82</v>
      </c>
      <c r="D64" s="95" t="s">
        <v>186</v>
      </c>
      <c r="E64" s="95">
        <v>43040</v>
      </c>
      <c r="F64" s="95">
        <v>200</v>
      </c>
      <c r="G64" s="95"/>
      <c r="H64" s="95"/>
      <c r="I64" s="95"/>
      <c r="J64" s="108">
        <f t="shared" si="41"/>
        <v>10</v>
      </c>
      <c r="K64" s="108">
        <f t="shared" ref="K64" si="44">K65</f>
        <v>0</v>
      </c>
      <c r="L64" s="108">
        <f t="shared" si="1"/>
        <v>0</v>
      </c>
    </row>
    <row r="65" customFormat="1" ht="39" customHeight="1" spans="1:12">
      <c r="A65" s="94" t="s">
        <v>108</v>
      </c>
      <c r="B65" s="95" t="s">
        <v>174</v>
      </c>
      <c r="C65" s="95" t="s">
        <v>82</v>
      </c>
      <c r="D65" s="95" t="s">
        <v>186</v>
      </c>
      <c r="E65" s="95">
        <v>43040</v>
      </c>
      <c r="F65" s="95">
        <v>240</v>
      </c>
      <c r="G65" s="95"/>
      <c r="H65" s="95"/>
      <c r="I65" s="95"/>
      <c r="J65" s="108">
        <f t="shared" si="41"/>
        <v>10</v>
      </c>
      <c r="K65" s="108">
        <f t="shared" ref="K65" si="45">K66</f>
        <v>0</v>
      </c>
      <c r="L65" s="108">
        <f t="shared" si="1"/>
        <v>0</v>
      </c>
    </row>
    <row r="66" customFormat="1" spans="1:12">
      <c r="A66" s="94" t="s">
        <v>164</v>
      </c>
      <c r="B66" s="95" t="s">
        <v>174</v>
      </c>
      <c r="C66" s="95" t="s">
        <v>82</v>
      </c>
      <c r="D66" s="95" t="s">
        <v>186</v>
      </c>
      <c r="E66" s="95">
        <v>43040</v>
      </c>
      <c r="F66" s="95">
        <v>240</v>
      </c>
      <c r="G66" s="95" t="s">
        <v>165</v>
      </c>
      <c r="H66" s="95"/>
      <c r="I66" s="95"/>
      <c r="J66" s="108">
        <f t="shared" si="41"/>
        <v>10</v>
      </c>
      <c r="K66" s="108">
        <f t="shared" ref="K66" si="46">K67</f>
        <v>0</v>
      </c>
      <c r="L66" s="108">
        <f t="shared" si="1"/>
        <v>0</v>
      </c>
    </row>
    <row r="67" customFormat="1" customHeight="1" spans="1:12">
      <c r="A67" s="94" t="s">
        <v>166</v>
      </c>
      <c r="B67" s="95" t="s">
        <v>174</v>
      </c>
      <c r="C67" s="95" t="s">
        <v>82</v>
      </c>
      <c r="D67" s="95" t="s">
        <v>186</v>
      </c>
      <c r="E67" s="95">
        <v>43040</v>
      </c>
      <c r="F67" s="95">
        <v>240</v>
      </c>
      <c r="G67" s="95" t="s">
        <v>165</v>
      </c>
      <c r="H67" s="95" t="s">
        <v>153</v>
      </c>
      <c r="I67" s="95"/>
      <c r="J67" s="108">
        <f t="shared" si="41"/>
        <v>10</v>
      </c>
      <c r="K67" s="108">
        <f t="shared" ref="K67" si="47">K68</f>
        <v>0</v>
      </c>
      <c r="L67" s="108">
        <f t="shared" si="1"/>
        <v>0</v>
      </c>
    </row>
    <row r="68" customFormat="1" ht="48.75" customHeight="1" spans="1:12">
      <c r="A68" s="94" t="str">
        <f>$A$61</f>
        <v>Администрация Симкинского сельского поселения Большеберезниковского муниципального района Республики Мордовия</v>
      </c>
      <c r="B68" s="95" t="s">
        <v>174</v>
      </c>
      <c r="C68" s="95" t="s">
        <v>82</v>
      </c>
      <c r="D68" s="95" t="s">
        <v>186</v>
      </c>
      <c r="E68" s="95">
        <v>43040</v>
      </c>
      <c r="F68" s="95">
        <v>240</v>
      </c>
      <c r="G68" s="95" t="s">
        <v>165</v>
      </c>
      <c r="H68" s="95" t="s">
        <v>153</v>
      </c>
      <c r="I68" s="95">
        <f>'Приложение 2'!$B$9</f>
        <v>920</v>
      </c>
      <c r="J68" s="108">
        <f>'Приложение 2'!K168</f>
        <v>10</v>
      </c>
      <c r="K68" s="108">
        <f>'Приложение 2'!L168</f>
        <v>0</v>
      </c>
      <c r="L68" s="108">
        <f t="shared" si="1"/>
        <v>0</v>
      </c>
    </row>
    <row r="69" ht="63" customHeight="1" spans="1:12">
      <c r="A69" s="110" t="str">
        <f>'Приложение 2'!$A$12</f>
        <v>Обеспечение деятельности администрации Симкинского сельского поселения Большеберезниковского муниципального района Республики Мордовия</v>
      </c>
      <c r="B69" s="93" t="s">
        <v>81</v>
      </c>
      <c r="C69" s="93" t="s">
        <v>82</v>
      </c>
      <c r="D69" s="93"/>
      <c r="E69" s="93"/>
      <c r="F69" s="93"/>
      <c r="G69" s="109"/>
      <c r="H69" s="109"/>
      <c r="I69" s="109"/>
      <c r="J69" s="107">
        <f>J70+J89</f>
        <v>1011.4</v>
      </c>
      <c r="K69" s="107">
        <f t="shared" ref="K69" si="48">K70+K89</f>
        <v>598.2</v>
      </c>
      <c r="L69" s="107">
        <f t="shared" si="1"/>
        <v>59.1457385801859</v>
      </c>
    </row>
    <row r="70" ht="54.75" customHeight="1" spans="1:12">
      <c r="A70" s="94" t="str">
        <f>'Приложение 2'!$A$13</f>
        <v>Высшее должностное лицо администрации Симкинского сельского поселения Большеберезниковского муниципального района Республики Мордовия</v>
      </c>
      <c r="B70" s="95" t="s">
        <v>81</v>
      </c>
      <c r="C70" s="95" t="s">
        <v>65</v>
      </c>
      <c r="D70" s="95"/>
      <c r="E70" s="95"/>
      <c r="F70" s="95"/>
      <c r="G70" s="96"/>
      <c r="H70" s="96"/>
      <c r="I70" s="96"/>
      <c r="J70" s="108">
        <f>J71+J83+J77</f>
        <v>325.5</v>
      </c>
      <c r="K70" s="108">
        <f t="shared" ref="K70" si="49">K71+K83+K77</f>
        <v>170.6</v>
      </c>
      <c r="L70" s="108">
        <f t="shared" si="1"/>
        <v>52.4116743471582</v>
      </c>
    </row>
    <row r="71" ht="24" spans="1:12">
      <c r="A71" s="97" t="s">
        <v>84</v>
      </c>
      <c r="B71" s="95" t="s">
        <v>81</v>
      </c>
      <c r="C71" s="95" t="s">
        <v>65</v>
      </c>
      <c r="D71" s="95" t="s">
        <v>85</v>
      </c>
      <c r="E71" s="95">
        <v>41150</v>
      </c>
      <c r="F71" s="95"/>
      <c r="G71" s="95"/>
      <c r="H71" s="96"/>
      <c r="I71" s="96"/>
      <c r="J71" s="108">
        <f>J72</f>
        <v>325.5</v>
      </c>
      <c r="K71" s="108">
        <f t="shared" ref="K71" si="50">K72</f>
        <v>170.6</v>
      </c>
      <c r="L71" s="108">
        <f t="shared" si="1"/>
        <v>52.4116743471582</v>
      </c>
    </row>
    <row r="72" ht="72" spans="1:12">
      <c r="A72" s="97" t="s">
        <v>86</v>
      </c>
      <c r="B72" s="95" t="s">
        <v>81</v>
      </c>
      <c r="C72" s="95" t="s">
        <v>65</v>
      </c>
      <c r="D72" s="95" t="s">
        <v>85</v>
      </c>
      <c r="E72" s="95">
        <v>41150</v>
      </c>
      <c r="F72" s="95">
        <v>100</v>
      </c>
      <c r="G72" s="95"/>
      <c r="H72" s="95"/>
      <c r="I72" s="96"/>
      <c r="J72" s="108">
        <f>J73</f>
        <v>325.5</v>
      </c>
      <c r="K72" s="108">
        <f t="shared" ref="K72" si="51">K73</f>
        <v>170.6</v>
      </c>
      <c r="L72" s="108">
        <f t="shared" si="1"/>
        <v>52.4116743471582</v>
      </c>
    </row>
    <row r="73" ht="36" spans="1:12">
      <c r="A73" s="94" t="s">
        <v>87</v>
      </c>
      <c r="B73" s="95" t="s">
        <v>81</v>
      </c>
      <c r="C73" s="95" t="s">
        <v>65</v>
      </c>
      <c r="D73" s="95" t="s">
        <v>85</v>
      </c>
      <c r="E73" s="95">
        <v>41150</v>
      </c>
      <c r="F73" s="95">
        <v>120</v>
      </c>
      <c r="G73" s="95"/>
      <c r="H73" s="95"/>
      <c r="I73" s="95"/>
      <c r="J73" s="108">
        <f>J74</f>
        <v>325.5</v>
      </c>
      <c r="K73" s="108">
        <f t="shared" ref="K73" si="52">K74</f>
        <v>170.6</v>
      </c>
      <c r="L73" s="108">
        <f t="shared" si="1"/>
        <v>52.4116743471582</v>
      </c>
    </row>
    <row r="74" spans="1:12">
      <c r="A74" s="94" t="s">
        <v>76</v>
      </c>
      <c r="B74" s="95" t="s">
        <v>81</v>
      </c>
      <c r="C74" s="95" t="s">
        <v>65</v>
      </c>
      <c r="D74" s="95" t="s">
        <v>85</v>
      </c>
      <c r="E74" s="95">
        <v>41150</v>
      </c>
      <c r="F74" s="95">
        <v>120</v>
      </c>
      <c r="G74" s="95" t="s">
        <v>77</v>
      </c>
      <c r="H74" s="95"/>
      <c r="I74" s="95"/>
      <c r="J74" s="108">
        <f>J75</f>
        <v>325.5</v>
      </c>
      <c r="K74" s="108">
        <f t="shared" ref="K74" si="53">K75</f>
        <v>170.6</v>
      </c>
      <c r="L74" s="108">
        <f t="shared" si="1"/>
        <v>52.4116743471582</v>
      </c>
    </row>
    <row r="75" ht="41.25" customHeight="1" spans="1:12">
      <c r="A75" s="97" t="s">
        <v>78</v>
      </c>
      <c r="B75" s="95" t="s">
        <v>81</v>
      </c>
      <c r="C75" s="95" t="s">
        <v>65</v>
      </c>
      <c r="D75" s="95" t="s">
        <v>85</v>
      </c>
      <c r="E75" s="95">
        <v>41150</v>
      </c>
      <c r="F75" s="95">
        <v>120</v>
      </c>
      <c r="G75" s="98" t="s">
        <v>77</v>
      </c>
      <c r="H75" s="98" t="s">
        <v>79</v>
      </c>
      <c r="I75" s="96"/>
      <c r="J75" s="108">
        <f>J76</f>
        <v>325.5</v>
      </c>
      <c r="K75" s="108">
        <f t="shared" ref="K75" si="54">K76</f>
        <v>170.6</v>
      </c>
      <c r="L75" s="108">
        <f t="shared" si="1"/>
        <v>52.4116743471582</v>
      </c>
    </row>
    <row r="76" ht="47.25" customHeight="1" spans="1:12">
      <c r="A76" s="94" t="str">
        <f>$A$33</f>
        <v>Администрация Симкинского сельского поселения Большеберезниковского муниципального района Республики Мордовия</v>
      </c>
      <c r="B76" s="95" t="s">
        <v>81</v>
      </c>
      <c r="C76" s="95" t="s">
        <v>65</v>
      </c>
      <c r="D76" s="95" t="s">
        <v>85</v>
      </c>
      <c r="E76" s="95">
        <v>41150</v>
      </c>
      <c r="F76" s="95">
        <v>120</v>
      </c>
      <c r="G76" s="95" t="s">
        <v>77</v>
      </c>
      <c r="H76" s="95" t="s">
        <v>79</v>
      </c>
      <c r="I76" s="95">
        <f>'Приложение 2'!$B$9</f>
        <v>920</v>
      </c>
      <c r="J76" s="108">
        <f>'Приложение 2'!K16</f>
        <v>325.5</v>
      </c>
      <c r="K76" s="108">
        <f>'Приложение 2'!L16</f>
        <v>170.6</v>
      </c>
      <c r="L76" s="108">
        <f t="shared" si="1"/>
        <v>52.4116743471582</v>
      </c>
    </row>
    <row r="77" customFormat="1" ht="13.5" hidden="1" customHeight="1" spans="1:12">
      <c r="A77" s="111" t="s">
        <v>206</v>
      </c>
      <c r="B77" s="95" t="s">
        <v>81</v>
      </c>
      <c r="C77" s="95" t="s">
        <v>65</v>
      </c>
      <c r="D77" s="95" t="s">
        <v>85</v>
      </c>
      <c r="E77" s="95" t="s">
        <v>208</v>
      </c>
      <c r="F77" s="95"/>
      <c r="G77" s="95"/>
      <c r="H77" s="95"/>
      <c r="I77" s="95"/>
      <c r="J77" s="108">
        <f>J78</f>
        <v>0</v>
      </c>
      <c r="K77" s="108">
        <f t="shared" ref="K77" si="55">K78</f>
        <v>0</v>
      </c>
      <c r="L77" s="108" t="e">
        <f t="shared" si="1"/>
        <v>#DIV/0!</v>
      </c>
    </row>
    <row r="78" customFormat="1" ht="15" hidden="1" customHeight="1" spans="1:12">
      <c r="A78" s="112" t="s">
        <v>122</v>
      </c>
      <c r="B78" s="95" t="s">
        <v>81</v>
      </c>
      <c r="C78" s="95" t="s">
        <v>65</v>
      </c>
      <c r="D78" s="95" t="s">
        <v>85</v>
      </c>
      <c r="E78" s="95" t="s">
        <v>208</v>
      </c>
      <c r="F78" s="95" t="s">
        <v>137</v>
      </c>
      <c r="G78" s="95"/>
      <c r="H78" s="95"/>
      <c r="I78" s="95"/>
      <c r="J78" s="108">
        <f>J79</f>
        <v>0</v>
      </c>
      <c r="K78" s="108">
        <f t="shared" ref="K78" si="56">K79</f>
        <v>0</v>
      </c>
      <c r="L78" s="108" t="e">
        <f t="shared" si="1"/>
        <v>#DIV/0!</v>
      </c>
    </row>
    <row r="79" customFormat="1" ht="15" hidden="1" customHeight="1" spans="1:12">
      <c r="A79" s="111" t="s">
        <v>138</v>
      </c>
      <c r="B79" s="95" t="s">
        <v>81</v>
      </c>
      <c r="C79" s="95" t="s">
        <v>65</v>
      </c>
      <c r="D79" s="95" t="s">
        <v>85</v>
      </c>
      <c r="E79" s="95" t="s">
        <v>208</v>
      </c>
      <c r="F79" s="95" t="s">
        <v>209</v>
      </c>
      <c r="G79" s="95"/>
      <c r="H79" s="95"/>
      <c r="I79" s="95"/>
      <c r="J79" s="108">
        <f>J80</f>
        <v>0</v>
      </c>
      <c r="K79" s="108">
        <f t="shared" ref="K79" si="57">K80</f>
        <v>0</v>
      </c>
      <c r="L79" s="108" t="e">
        <f t="shared" si="1"/>
        <v>#DIV/0!</v>
      </c>
    </row>
    <row r="80" customFormat="1" ht="13.5" hidden="1" customHeight="1" spans="1:12">
      <c r="A80" s="111" t="s">
        <v>206</v>
      </c>
      <c r="B80" s="95" t="s">
        <v>81</v>
      </c>
      <c r="C80" s="95" t="s">
        <v>65</v>
      </c>
      <c r="D80" s="95" t="s">
        <v>85</v>
      </c>
      <c r="E80" s="95" t="s">
        <v>208</v>
      </c>
      <c r="F80" s="95" t="s">
        <v>209</v>
      </c>
      <c r="G80" s="95" t="s">
        <v>207</v>
      </c>
      <c r="H80" s="95"/>
      <c r="I80" s="95"/>
      <c r="J80" s="108">
        <f>J81</f>
        <v>0</v>
      </c>
      <c r="K80" s="108">
        <f t="shared" ref="K80" si="58">K81</f>
        <v>0</v>
      </c>
      <c r="L80" s="108" t="e">
        <f t="shared" si="1"/>
        <v>#DIV/0!</v>
      </c>
    </row>
    <row r="81" customFormat="1" ht="15.75" hidden="1" customHeight="1" spans="1:12">
      <c r="A81" s="113" t="s">
        <v>206</v>
      </c>
      <c r="B81" s="95" t="s">
        <v>81</v>
      </c>
      <c r="C81" s="95" t="s">
        <v>65</v>
      </c>
      <c r="D81" s="95" t="s">
        <v>85</v>
      </c>
      <c r="E81" s="95" t="s">
        <v>208</v>
      </c>
      <c r="F81" s="95" t="s">
        <v>209</v>
      </c>
      <c r="G81" s="95" t="s">
        <v>207</v>
      </c>
      <c r="H81" s="95" t="s">
        <v>207</v>
      </c>
      <c r="I81" s="95"/>
      <c r="J81" s="108">
        <f>J82</f>
        <v>0</v>
      </c>
      <c r="K81" s="108">
        <f t="shared" ref="K81" si="59">K82</f>
        <v>0</v>
      </c>
      <c r="L81" s="108" t="e">
        <f t="shared" si="1"/>
        <v>#DIV/0!</v>
      </c>
    </row>
    <row r="82" customFormat="1" ht="47.25" hidden="1" customHeight="1" spans="1:12">
      <c r="A82" s="94" t="str">
        <f>$A$76</f>
        <v>Администрация Симкинского сельского поселения Большеберезниковского муниципального района Республики Мордовия</v>
      </c>
      <c r="B82" s="95" t="s">
        <v>81</v>
      </c>
      <c r="C82" s="95" t="s">
        <v>65</v>
      </c>
      <c r="D82" s="95" t="s">
        <v>85</v>
      </c>
      <c r="E82" s="95" t="s">
        <v>208</v>
      </c>
      <c r="F82" s="95" t="s">
        <v>209</v>
      </c>
      <c r="G82" s="95" t="s">
        <v>207</v>
      </c>
      <c r="H82" s="95" t="s">
        <v>207</v>
      </c>
      <c r="I82" s="95">
        <f>'Приложение 2'!$B$9</f>
        <v>920</v>
      </c>
      <c r="J82" s="108">
        <f>'Приложение 2'!K201</f>
        <v>0</v>
      </c>
      <c r="K82" s="108">
        <f>'Приложение 2'!L201</f>
        <v>0</v>
      </c>
      <c r="L82" s="108" t="e">
        <f t="shared" si="1"/>
        <v>#DIV/0!</v>
      </c>
    </row>
    <row r="83" ht="60" hidden="1" spans="1:12">
      <c r="A83" s="97" t="s">
        <v>92</v>
      </c>
      <c r="B83" s="95" t="s">
        <v>81</v>
      </c>
      <c r="C83" s="95" t="s">
        <v>65</v>
      </c>
      <c r="D83" s="95" t="s">
        <v>85</v>
      </c>
      <c r="E83" s="95" t="s">
        <v>93</v>
      </c>
      <c r="F83" s="95"/>
      <c r="G83" s="95"/>
      <c r="H83" s="96"/>
      <c r="I83" s="96"/>
      <c r="J83" s="108">
        <f>J84</f>
        <v>0</v>
      </c>
      <c r="K83" s="108">
        <f t="shared" ref="K83" si="60">K84</f>
        <v>0</v>
      </c>
      <c r="L83" s="108" t="e">
        <f t="shared" si="1"/>
        <v>#DIV/0!</v>
      </c>
    </row>
    <row r="84" ht="72" hidden="1" spans="1:12">
      <c r="A84" s="97" t="s">
        <v>86</v>
      </c>
      <c r="B84" s="95" t="s">
        <v>81</v>
      </c>
      <c r="C84" s="95" t="s">
        <v>65</v>
      </c>
      <c r="D84" s="95" t="s">
        <v>85</v>
      </c>
      <c r="E84" s="95" t="s">
        <v>93</v>
      </c>
      <c r="F84" s="95" t="s">
        <v>94</v>
      </c>
      <c r="G84" s="95"/>
      <c r="H84" s="95"/>
      <c r="I84" s="96"/>
      <c r="J84" s="108">
        <f>J85</f>
        <v>0</v>
      </c>
      <c r="K84" s="108">
        <f t="shared" ref="K84" si="61">K85</f>
        <v>0</v>
      </c>
      <c r="L84" s="108" t="e">
        <f t="shared" si="1"/>
        <v>#DIV/0!</v>
      </c>
    </row>
    <row r="85" ht="36" hidden="1" spans="1:12">
      <c r="A85" s="94" t="s">
        <v>87</v>
      </c>
      <c r="B85" s="95" t="s">
        <v>81</v>
      </c>
      <c r="C85" s="95" t="s">
        <v>65</v>
      </c>
      <c r="D85" s="95" t="s">
        <v>85</v>
      </c>
      <c r="E85" s="95" t="s">
        <v>93</v>
      </c>
      <c r="F85" s="95" t="s">
        <v>95</v>
      </c>
      <c r="G85" s="95"/>
      <c r="H85" s="95"/>
      <c r="I85" s="95"/>
      <c r="J85" s="108">
        <f>J86</f>
        <v>0</v>
      </c>
      <c r="K85" s="108">
        <f t="shared" ref="K85" si="62">K86</f>
        <v>0</v>
      </c>
      <c r="L85" s="108" t="e">
        <f t="shared" si="1"/>
        <v>#DIV/0!</v>
      </c>
    </row>
    <row r="86" hidden="1" spans="1:12">
      <c r="A86" s="94" t="s">
        <v>76</v>
      </c>
      <c r="B86" s="95" t="s">
        <v>81</v>
      </c>
      <c r="C86" s="95" t="s">
        <v>65</v>
      </c>
      <c r="D86" s="95" t="s">
        <v>85</v>
      </c>
      <c r="E86" s="95" t="s">
        <v>93</v>
      </c>
      <c r="F86" s="95" t="s">
        <v>95</v>
      </c>
      <c r="G86" s="96" t="s">
        <v>77</v>
      </c>
      <c r="H86" s="96"/>
      <c r="I86" s="96"/>
      <c r="J86" s="108">
        <f>J87</f>
        <v>0</v>
      </c>
      <c r="K86" s="108">
        <f t="shared" ref="K86" si="63">K87</f>
        <v>0</v>
      </c>
      <c r="L86" s="108" t="e">
        <f t="shared" si="1"/>
        <v>#DIV/0!</v>
      </c>
    </row>
    <row r="87" ht="36.75" hidden="1" customHeight="1" spans="1:12">
      <c r="A87" s="94" t="s">
        <v>78</v>
      </c>
      <c r="B87" s="95" t="s">
        <v>81</v>
      </c>
      <c r="C87" s="95" t="s">
        <v>65</v>
      </c>
      <c r="D87" s="95" t="s">
        <v>85</v>
      </c>
      <c r="E87" s="95" t="s">
        <v>93</v>
      </c>
      <c r="F87" s="95" t="s">
        <v>95</v>
      </c>
      <c r="G87" s="98" t="s">
        <v>77</v>
      </c>
      <c r="H87" s="98" t="s">
        <v>79</v>
      </c>
      <c r="I87" s="96"/>
      <c r="J87" s="108">
        <f>J88</f>
        <v>0</v>
      </c>
      <c r="K87" s="108">
        <f t="shared" ref="K87" si="64">K88</f>
        <v>0</v>
      </c>
      <c r="L87" s="108" t="e">
        <f t="shared" si="1"/>
        <v>#DIV/0!</v>
      </c>
    </row>
    <row r="88" ht="48.75" hidden="1" customHeight="1" spans="1:12">
      <c r="A88" s="97" t="str">
        <f>$A$76</f>
        <v>Администрация Симкинского сельского поселения Большеберезниковского муниципального района Республики Мордовия</v>
      </c>
      <c r="B88" s="95" t="s">
        <v>81</v>
      </c>
      <c r="C88" s="95" t="s">
        <v>65</v>
      </c>
      <c r="D88" s="95" t="s">
        <v>85</v>
      </c>
      <c r="E88" s="95" t="s">
        <v>93</v>
      </c>
      <c r="F88" s="95" t="s">
        <v>95</v>
      </c>
      <c r="G88" s="95" t="s">
        <v>77</v>
      </c>
      <c r="H88" s="98" t="s">
        <v>79</v>
      </c>
      <c r="I88" s="98">
        <f>'Приложение 2'!$B$9</f>
        <v>920</v>
      </c>
      <c r="J88" s="108">
        <f>'Приложение 2'!K23</f>
        <v>0</v>
      </c>
      <c r="K88" s="108">
        <f>'Приложение 2'!L23</f>
        <v>0</v>
      </c>
      <c r="L88" s="108" t="e">
        <f t="shared" si="1"/>
        <v>#DIV/0!</v>
      </c>
    </row>
    <row r="89" ht="61.5" customHeight="1" spans="1:12">
      <c r="A89" s="94" t="str">
        <f>'Приложение 2'!$A$30</f>
        <v>Непрограмные расходы в рамках обеспечения деятельности администрации Симкинского сельского поселения Большеберезниковского муниципального района Республики Мордовия</v>
      </c>
      <c r="B89" s="95">
        <v>65</v>
      </c>
      <c r="C89" s="95">
        <v>2</v>
      </c>
      <c r="D89" s="95"/>
      <c r="E89" s="95"/>
      <c r="F89" s="95"/>
      <c r="G89" s="95"/>
      <c r="H89" s="95"/>
      <c r="I89" s="95"/>
      <c r="J89" s="108">
        <f>J90+J96+J112+J123</f>
        <v>685.9</v>
      </c>
      <c r="K89" s="108">
        <f t="shared" ref="K89" si="65">K90+K96+K112+K123</f>
        <v>427.6</v>
      </c>
      <c r="L89" s="108">
        <f t="shared" ref="L89:L152" si="66">K89/J89*100</f>
        <v>62.3414491908441</v>
      </c>
    </row>
    <row r="90" ht="36" spans="1:12">
      <c r="A90" s="94" t="s">
        <v>102</v>
      </c>
      <c r="B90" s="95">
        <v>65</v>
      </c>
      <c r="C90" s="95">
        <v>2</v>
      </c>
      <c r="D90" s="95" t="s">
        <v>85</v>
      </c>
      <c r="E90" s="95">
        <v>41110</v>
      </c>
      <c r="F90" s="95"/>
      <c r="G90" s="96"/>
      <c r="H90" s="96"/>
      <c r="I90" s="96"/>
      <c r="J90" s="108">
        <f>J91</f>
        <v>488.3</v>
      </c>
      <c r="K90" s="108">
        <f t="shared" ref="K90" si="67">K91</f>
        <v>295.4</v>
      </c>
      <c r="L90" s="108">
        <f t="shared" si="66"/>
        <v>60.4955969690764</v>
      </c>
    </row>
    <row r="91" ht="72" spans="1:12">
      <c r="A91" s="94" t="s">
        <v>86</v>
      </c>
      <c r="B91" s="95">
        <v>65</v>
      </c>
      <c r="C91" s="95">
        <v>2</v>
      </c>
      <c r="D91" s="95" t="s">
        <v>85</v>
      </c>
      <c r="E91" s="95">
        <v>41110</v>
      </c>
      <c r="F91" s="95">
        <v>100</v>
      </c>
      <c r="G91" s="95"/>
      <c r="H91" s="95"/>
      <c r="I91" s="95"/>
      <c r="J91" s="108">
        <f>J92</f>
        <v>488.3</v>
      </c>
      <c r="K91" s="108">
        <f t="shared" ref="K91" si="68">K92</f>
        <v>295.4</v>
      </c>
      <c r="L91" s="108">
        <f t="shared" si="66"/>
        <v>60.4955969690764</v>
      </c>
    </row>
    <row r="92" ht="36" spans="1:12">
      <c r="A92" s="94" t="s">
        <v>87</v>
      </c>
      <c r="B92" s="95">
        <v>65</v>
      </c>
      <c r="C92" s="95">
        <v>2</v>
      </c>
      <c r="D92" s="95" t="s">
        <v>85</v>
      </c>
      <c r="E92" s="95">
        <v>41110</v>
      </c>
      <c r="F92" s="95">
        <v>120</v>
      </c>
      <c r="G92" s="96"/>
      <c r="H92" s="96"/>
      <c r="I92" s="96"/>
      <c r="J92" s="108">
        <f>J93</f>
        <v>488.3</v>
      </c>
      <c r="K92" s="108">
        <f t="shared" ref="K92" si="69">K93</f>
        <v>295.4</v>
      </c>
      <c r="L92" s="108">
        <f t="shared" si="66"/>
        <v>60.4955969690764</v>
      </c>
    </row>
    <row r="93" spans="1:12">
      <c r="A93" s="94" t="s">
        <v>76</v>
      </c>
      <c r="B93" s="95">
        <v>65</v>
      </c>
      <c r="C93" s="95">
        <v>2</v>
      </c>
      <c r="D93" s="95" t="s">
        <v>85</v>
      </c>
      <c r="E93" s="95">
        <v>41110</v>
      </c>
      <c r="F93" s="95">
        <v>120</v>
      </c>
      <c r="G93" s="96" t="s">
        <v>77</v>
      </c>
      <c r="H93" s="96"/>
      <c r="I93" s="96"/>
      <c r="J93" s="108">
        <f>J94</f>
        <v>488.3</v>
      </c>
      <c r="K93" s="108">
        <f t="shared" ref="K93" si="70">K94</f>
        <v>295.4</v>
      </c>
      <c r="L93" s="108">
        <f t="shared" si="66"/>
        <v>60.4955969690764</v>
      </c>
    </row>
    <row r="94" ht="64.5" customHeight="1" spans="1:12">
      <c r="A94" s="97" t="s">
        <v>99</v>
      </c>
      <c r="B94" s="95">
        <v>65</v>
      </c>
      <c r="C94" s="95">
        <v>2</v>
      </c>
      <c r="D94" s="95" t="s">
        <v>85</v>
      </c>
      <c r="E94" s="95">
        <v>41110</v>
      </c>
      <c r="F94" s="95">
        <v>120</v>
      </c>
      <c r="G94" s="95" t="s">
        <v>77</v>
      </c>
      <c r="H94" s="98" t="s">
        <v>100</v>
      </c>
      <c r="I94" s="96"/>
      <c r="J94" s="108">
        <f>J95</f>
        <v>488.3</v>
      </c>
      <c r="K94" s="108">
        <f t="shared" ref="K94" si="71">K95</f>
        <v>295.4</v>
      </c>
      <c r="L94" s="108">
        <f t="shared" si="66"/>
        <v>60.4955969690764</v>
      </c>
    </row>
    <row r="95" ht="51" customHeight="1" spans="1:12">
      <c r="A95" s="97" t="str">
        <f>$A$88</f>
        <v>Администрация Симкинского сельского поселения Большеберезниковского муниципального района Республики Мордовия</v>
      </c>
      <c r="B95" s="95">
        <v>65</v>
      </c>
      <c r="C95" s="95">
        <v>2</v>
      </c>
      <c r="D95" s="95" t="s">
        <v>85</v>
      </c>
      <c r="E95" s="95">
        <v>41110</v>
      </c>
      <c r="F95" s="95">
        <v>120</v>
      </c>
      <c r="G95" s="95" t="s">
        <v>77</v>
      </c>
      <c r="H95" s="95" t="s">
        <v>100</v>
      </c>
      <c r="I95" s="98">
        <f>'Приложение 2'!$B$9</f>
        <v>920</v>
      </c>
      <c r="J95" s="108">
        <f>'Приложение 2'!K33</f>
        <v>488.3</v>
      </c>
      <c r="K95" s="108">
        <f>'Приложение 2'!L33</f>
        <v>295.4</v>
      </c>
      <c r="L95" s="108">
        <f t="shared" si="66"/>
        <v>60.4955969690764</v>
      </c>
    </row>
    <row r="96" ht="23.25" customHeight="1" spans="1:12">
      <c r="A96" s="94" t="s">
        <v>103</v>
      </c>
      <c r="B96" s="95">
        <v>65</v>
      </c>
      <c r="C96" s="95">
        <v>2</v>
      </c>
      <c r="D96" s="95" t="s">
        <v>85</v>
      </c>
      <c r="E96" s="95" t="s">
        <v>104</v>
      </c>
      <c r="F96" s="95"/>
      <c r="G96" s="95"/>
      <c r="H96" s="95"/>
      <c r="I96" s="95"/>
      <c r="J96" s="108">
        <f>J97+J102+J107</f>
        <v>156.9</v>
      </c>
      <c r="K96" s="108">
        <f t="shared" ref="K96" si="72">K97+K102+K107</f>
        <v>132.2</v>
      </c>
      <c r="L96" s="108">
        <f t="shared" si="66"/>
        <v>84.257488846399</v>
      </c>
    </row>
    <row r="97" ht="72" spans="1:12">
      <c r="A97" s="97" t="s">
        <v>86</v>
      </c>
      <c r="B97" s="95">
        <v>65</v>
      </c>
      <c r="C97" s="95">
        <v>2</v>
      </c>
      <c r="D97" s="95" t="s">
        <v>85</v>
      </c>
      <c r="E97" s="95" t="s">
        <v>104</v>
      </c>
      <c r="F97" s="95">
        <v>100</v>
      </c>
      <c r="G97" s="95"/>
      <c r="H97" s="96"/>
      <c r="I97" s="96"/>
      <c r="J97" s="108">
        <f>J98</f>
        <v>0.6</v>
      </c>
      <c r="K97" s="108">
        <f t="shared" ref="K97" si="73">K98</f>
        <v>0</v>
      </c>
      <c r="L97" s="108">
        <f t="shared" si="66"/>
        <v>0</v>
      </c>
    </row>
    <row r="98" ht="36" spans="1:12">
      <c r="A98" s="97" t="s">
        <v>87</v>
      </c>
      <c r="B98" s="95">
        <v>65</v>
      </c>
      <c r="C98" s="95">
        <v>2</v>
      </c>
      <c r="D98" s="95" t="s">
        <v>85</v>
      </c>
      <c r="E98" s="95" t="s">
        <v>104</v>
      </c>
      <c r="F98" s="95">
        <v>120</v>
      </c>
      <c r="G98" s="95"/>
      <c r="H98" s="95"/>
      <c r="I98" s="96"/>
      <c r="J98" s="108">
        <f>J99</f>
        <v>0.6</v>
      </c>
      <c r="K98" s="108">
        <f t="shared" ref="K98" si="74">K99</f>
        <v>0</v>
      </c>
      <c r="L98" s="108">
        <f t="shared" si="66"/>
        <v>0</v>
      </c>
    </row>
    <row r="99" spans="1:12">
      <c r="A99" s="94" t="s">
        <v>76</v>
      </c>
      <c r="B99" s="95">
        <v>65</v>
      </c>
      <c r="C99" s="95">
        <v>2</v>
      </c>
      <c r="D99" s="95" t="s">
        <v>85</v>
      </c>
      <c r="E99" s="95" t="s">
        <v>104</v>
      </c>
      <c r="F99" s="95">
        <v>120</v>
      </c>
      <c r="G99" s="95" t="s">
        <v>77</v>
      </c>
      <c r="H99" s="95"/>
      <c r="I99" s="95"/>
      <c r="J99" s="108">
        <f>J100</f>
        <v>0.6</v>
      </c>
      <c r="K99" s="108">
        <f t="shared" ref="K99" si="75">K100</f>
        <v>0</v>
      </c>
      <c r="L99" s="108">
        <f t="shared" si="66"/>
        <v>0</v>
      </c>
    </row>
    <row r="100" ht="59.25" customHeight="1" spans="1:12">
      <c r="A100" s="94" t="s">
        <v>99</v>
      </c>
      <c r="B100" s="95">
        <v>65</v>
      </c>
      <c r="C100" s="95">
        <v>2</v>
      </c>
      <c r="D100" s="95" t="s">
        <v>85</v>
      </c>
      <c r="E100" s="95" t="s">
        <v>104</v>
      </c>
      <c r="F100" s="95">
        <v>120</v>
      </c>
      <c r="G100" s="95" t="s">
        <v>77</v>
      </c>
      <c r="H100" s="95" t="s">
        <v>100</v>
      </c>
      <c r="I100" s="95"/>
      <c r="J100" s="108">
        <f>J101</f>
        <v>0.6</v>
      </c>
      <c r="K100" s="108">
        <f t="shared" ref="K100" si="76">K101</f>
        <v>0</v>
      </c>
      <c r="L100" s="108">
        <f t="shared" si="66"/>
        <v>0</v>
      </c>
    </row>
    <row r="101" ht="48" customHeight="1" spans="1:12">
      <c r="A101" s="94" t="str">
        <f>$A$95</f>
        <v>Администрация Симкинского сельского поселения Большеберезниковского муниципального района Республики Мордовия</v>
      </c>
      <c r="B101" s="95">
        <v>65</v>
      </c>
      <c r="C101" s="95">
        <v>2</v>
      </c>
      <c r="D101" s="95" t="s">
        <v>85</v>
      </c>
      <c r="E101" s="95" t="s">
        <v>104</v>
      </c>
      <c r="F101" s="95">
        <v>120</v>
      </c>
      <c r="G101" s="95" t="s">
        <v>77</v>
      </c>
      <c r="H101" s="95" t="s">
        <v>100</v>
      </c>
      <c r="I101" s="95">
        <f>'Приложение 2'!$B$9</f>
        <v>920</v>
      </c>
      <c r="J101" s="108">
        <f>'Приложение 2'!K40</f>
        <v>0.6</v>
      </c>
      <c r="K101" s="108">
        <f>'Приложение 2'!L40</f>
        <v>0</v>
      </c>
      <c r="L101" s="108">
        <f t="shared" si="66"/>
        <v>0</v>
      </c>
    </row>
    <row r="102" ht="24" spans="1:12">
      <c r="A102" s="94" t="s">
        <v>107</v>
      </c>
      <c r="B102" s="95">
        <v>65</v>
      </c>
      <c r="C102" s="95">
        <v>2</v>
      </c>
      <c r="D102" s="95" t="s">
        <v>85</v>
      </c>
      <c r="E102" s="95" t="s">
        <v>104</v>
      </c>
      <c r="F102" s="95">
        <v>200</v>
      </c>
      <c r="G102" s="96"/>
      <c r="H102" s="96"/>
      <c r="I102" s="96"/>
      <c r="J102" s="108">
        <f>J103</f>
        <v>136.3</v>
      </c>
      <c r="K102" s="108">
        <f>K103</f>
        <v>128</v>
      </c>
      <c r="L102" s="108">
        <f t="shared" si="66"/>
        <v>93.9104915627293</v>
      </c>
    </row>
    <row r="103" ht="36" spans="1:12">
      <c r="A103" s="97" t="s">
        <v>108</v>
      </c>
      <c r="B103" s="95">
        <v>65</v>
      </c>
      <c r="C103" s="95">
        <v>2</v>
      </c>
      <c r="D103" s="95" t="s">
        <v>85</v>
      </c>
      <c r="E103" s="95" t="s">
        <v>104</v>
      </c>
      <c r="F103" s="95">
        <v>240</v>
      </c>
      <c r="G103" s="95"/>
      <c r="H103" s="96"/>
      <c r="I103" s="96"/>
      <c r="J103" s="108">
        <f>J104</f>
        <v>136.3</v>
      </c>
      <c r="K103" s="108">
        <f t="shared" ref="K103" si="77">K104</f>
        <v>128</v>
      </c>
      <c r="L103" s="108">
        <f t="shared" si="66"/>
        <v>93.9104915627293</v>
      </c>
    </row>
    <row r="104" spans="1:12">
      <c r="A104" s="97" t="s">
        <v>76</v>
      </c>
      <c r="B104" s="95">
        <v>65</v>
      </c>
      <c r="C104" s="95">
        <v>2</v>
      </c>
      <c r="D104" s="95" t="s">
        <v>85</v>
      </c>
      <c r="E104" s="95" t="s">
        <v>104</v>
      </c>
      <c r="F104" s="95">
        <v>240</v>
      </c>
      <c r="G104" s="95" t="s">
        <v>77</v>
      </c>
      <c r="H104" s="95"/>
      <c r="I104" s="96"/>
      <c r="J104" s="108">
        <f>J105</f>
        <v>136.3</v>
      </c>
      <c r="K104" s="108">
        <f t="shared" ref="K104" si="78">K105</f>
        <v>128</v>
      </c>
      <c r="L104" s="108">
        <f t="shared" si="66"/>
        <v>93.9104915627293</v>
      </c>
    </row>
    <row r="105" ht="61.5" customHeight="1" spans="1:12">
      <c r="A105" s="94" t="s">
        <v>99</v>
      </c>
      <c r="B105" s="95">
        <v>65</v>
      </c>
      <c r="C105" s="95">
        <v>2</v>
      </c>
      <c r="D105" s="95" t="s">
        <v>85</v>
      </c>
      <c r="E105" s="95" t="s">
        <v>104</v>
      </c>
      <c r="F105" s="95">
        <v>240</v>
      </c>
      <c r="G105" s="95" t="s">
        <v>77</v>
      </c>
      <c r="H105" s="95" t="s">
        <v>100</v>
      </c>
      <c r="I105" s="95"/>
      <c r="J105" s="108">
        <f>J106</f>
        <v>136.3</v>
      </c>
      <c r="K105" s="108">
        <f t="shared" ref="K105" si="79">K106</f>
        <v>128</v>
      </c>
      <c r="L105" s="108">
        <f t="shared" si="66"/>
        <v>93.9104915627293</v>
      </c>
    </row>
    <row r="106" ht="49.5" customHeight="1" spans="1:12">
      <c r="A106" s="94" t="str">
        <f>$A$101</f>
        <v>Администрация Симкинского сельского поселения Большеберезниковского муниципального района Республики Мордовия</v>
      </c>
      <c r="B106" s="95">
        <v>65</v>
      </c>
      <c r="C106" s="95">
        <v>2</v>
      </c>
      <c r="D106" s="95" t="s">
        <v>85</v>
      </c>
      <c r="E106" s="95" t="s">
        <v>104</v>
      </c>
      <c r="F106" s="95">
        <v>240</v>
      </c>
      <c r="G106" s="95" t="s">
        <v>77</v>
      </c>
      <c r="H106" s="95" t="s">
        <v>100</v>
      </c>
      <c r="I106" s="95">
        <f>'Приложение 2'!$B$9</f>
        <v>920</v>
      </c>
      <c r="J106" s="108">
        <f>'Приложение 2'!K44</f>
        <v>136.3</v>
      </c>
      <c r="K106" s="108">
        <f>'Приложение 2'!L44</f>
        <v>128</v>
      </c>
      <c r="L106" s="108">
        <f t="shared" si="66"/>
        <v>93.9104915627293</v>
      </c>
    </row>
    <row r="107" spans="1:12">
      <c r="A107" s="94" t="s">
        <v>122</v>
      </c>
      <c r="B107" s="95">
        <v>65</v>
      </c>
      <c r="C107" s="95">
        <v>2</v>
      </c>
      <c r="D107" s="95" t="s">
        <v>85</v>
      </c>
      <c r="E107" s="95" t="s">
        <v>104</v>
      </c>
      <c r="F107" s="95">
        <v>800</v>
      </c>
      <c r="G107" s="96"/>
      <c r="H107" s="96"/>
      <c r="I107" s="96"/>
      <c r="J107" s="108">
        <f>J108</f>
        <v>20</v>
      </c>
      <c r="K107" s="108">
        <f t="shared" ref="K107" si="80">K108</f>
        <v>4.2</v>
      </c>
      <c r="L107" s="108">
        <f t="shared" si="66"/>
        <v>21</v>
      </c>
    </row>
    <row r="108" spans="1:12">
      <c r="A108" s="94" t="s">
        <v>123</v>
      </c>
      <c r="B108" s="95">
        <v>65</v>
      </c>
      <c r="C108" s="95">
        <v>2</v>
      </c>
      <c r="D108" s="95" t="s">
        <v>85</v>
      </c>
      <c r="E108" s="95" t="s">
        <v>104</v>
      </c>
      <c r="F108" s="95">
        <v>850</v>
      </c>
      <c r="G108" s="95"/>
      <c r="H108" s="95"/>
      <c r="I108" s="95"/>
      <c r="J108" s="108">
        <f>J109</f>
        <v>20</v>
      </c>
      <c r="K108" s="108">
        <f t="shared" ref="K108" si="81">K109</f>
        <v>4.2</v>
      </c>
      <c r="L108" s="108">
        <f t="shared" si="66"/>
        <v>21</v>
      </c>
    </row>
    <row r="109" spans="1:12">
      <c r="A109" s="94" t="s">
        <v>76</v>
      </c>
      <c r="B109" s="95">
        <v>65</v>
      </c>
      <c r="C109" s="95">
        <v>2</v>
      </c>
      <c r="D109" s="95" t="s">
        <v>85</v>
      </c>
      <c r="E109" s="95" t="s">
        <v>104</v>
      </c>
      <c r="F109" s="95">
        <v>850</v>
      </c>
      <c r="G109" s="96" t="s">
        <v>77</v>
      </c>
      <c r="H109" s="96"/>
      <c r="I109" s="96"/>
      <c r="J109" s="108">
        <f>J110</f>
        <v>20</v>
      </c>
      <c r="K109" s="108">
        <f t="shared" ref="K109" si="82">K110</f>
        <v>4.2</v>
      </c>
      <c r="L109" s="108">
        <f t="shared" si="66"/>
        <v>21</v>
      </c>
    </row>
    <row r="110" ht="58.5" customHeight="1" spans="1:12">
      <c r="A110" s="94" t="s">
        <v>99</v>
      </c>
      <c r="B110" s="95">
        <v>65</v>
      </c>
      <c r="C110" s="95">
        <v>2</v>
      </c>
      <c r="D110" s="95" t="s">
        <v>85</v>
      </c>
      <c r="E110" s="95" t="s">
        <v>104</v>
      </c>
      <c r="F110" s="95">
        <v>850</v>
      </c>
      <c r="G110" s="95" t="s">
        <v>77</v>
      </c>
      <c r="H110" s="95" t="s">
        <v>100</v>
      </c>
      <c r="I110" s="96"/>
      <c r="J110" s="108">
        <f>J111</f>
        <v>20</v>
      </c>
      <c r="K110" s="108">
        <f t="shared" ref="K110" si="83">K111</f>
        <v>4.2</v>
      </c>
      <c r="L110" s="108">
        <f t="shared" si="66"/>
        <v>21</v>
      </c>
    </row>
    <row r="111" ht="50.25" customHeight="1" spans="1:12">
      <c r="A111" s="97" t="str">
        <f>$A$106</f>
        <v>Администрация Симкинского сельского поселения Большеберезниковского муниципального района Республики Мордовия</v>
      </c>
      <c r="B111" s="95">
        <v>65</v>
      </c>
      <c r="C111" s="95">
        <v>2</v>
      </c>
      <c r="D111" s="95" t="s">
        <v>85</v>
      </c>
      <c r="E111" s="95" t="s">
        <v>104</v>
      </c>
      <c r="F111" s="95">
        <v>850</v>
      </c>
      <c r="G111" s="95" t="s">
        <v>77</v>
      </c>
      <c r="H111" s="95" t="s">
        <v>100</v>
      </c>
      <c r="I111" s="95">
        <f>$I$106</f>
        <v>920</v>
      </c>
      <c r="J111" s="108">
        <f>'Приложение 2'!K58</f>
        <v>20</v>
      </c>
      <c r="K111" s="108">
        <f>'Приложение 2'!L58</f>
        <v>4.2</v>
      </c>
      <c r="L111" s="108">
        <f t="shared" si="66"/>
        <v>21</v>
      </c>
    </row>
    <row r="112" ht="60" spans="1:12">
      <c r="A112" s="97" t="s">
        <v>92</v>
      </c>
      <c r="B112" s="95">
        <v>65</v>
      </c>
      <c r="C112" s="95">
        <v>2</v>
      </c>
      <c r="D112" s="95" t="s">
        <v>85</v>
      </c>
      <c r="E112" s="95" t="s">
        <v>93</v>
      </c>
      <c r="F112" s="95"/>
      <c r="G112" s="95"/>
      <c r="H112" s="95"/>
      <c r="I112" s="96"/>
      <c r="J112" s="108">
        <f>J113+J118</f>
        <v>40.5</v>
      </c>
      <c r="K112" s="108">
        <f t="shared" ref="K112" si="84">K113+K118</f>
        <v>0</v>
      </c>
      <c r="L112" s="108">
        <f t="shared" si="66"/>
        <v>0</v>
      </c>
    </row>
    <row r="113" ht="72" spans="1:12">
      <c r="A113" s="94" t="s">
        <v>86</v>
      </c>
      <c r="B113" s="95">
        <v>65</v>
      </c>
      <c r="C113" s="95">
        <v>2</v>
      </c>
      <c r="D113" s="95" t="s">
        <v>85</v>
      </c>
      <c r="E113" s="95" t="s">
        <v>93</v>
      </c>
      <c r="F113" s="95" t="s">
        <v>94</v>
      </c>
      <c r="G113" s="95"/>
      <c r="H113" s="95"/>
      <c r="I113" s="95"/>
      <c r="J113" s="108">
        <f>J114</f>
        <v>40.5</v>
      </c>
      <c r="K113" s="108">
        <f t="shared" ref="K113" si="85">K114</f>
        <v>0</v>
      </c>
      <c r="L113" s="108">
        <f t="shared" si="66"/>
        <v>0</v>
      </c>
    </row>
    <row r="114" ht="36" spans="1:12">
      <c r="A114" s="94" t="s">
        <v>87</v>
      </c>
      <c r="B114" s="95">
        <v>65</v>
      </c>
      <c r="C114" s="95">
        <v>2</v>
      </c>
      <c r="D114" s="95" t="s">
        <v>85</v>
      </c>
      <c r="E114" s="95" t="s">
        <v>93</v>
      </c>
      <c r="F114" s="95" t="s">
        <v>95</v>
      </c>
      <c r="G114" s="95"/>
      <c r="H114" s="95"/>
      <c r="I114" s="95"/>
      <c r="J114" s="108">
        <f>J115</f>
        <v>40.5</v>
      </c>
      <c r="K114" s="108">
        <f t="shared" ref="K114:K115" si="86">K115</f>
        <v>0</v>
      </c>
      <c r="L114" s="108">
        <f t="shared" si="66"/>
        <v>0</v>
      </c>
    </row>
    <row r="115" spans="1:12">
      <c r="A115" s="94" t="s">
        <v>76</v>
      </c>
      <c r="B115" s="95">
        <v>65</v>
      </c>
      <c r="C115" s="95">
        <v>2</v>
      </c>
      <c r="D115" s="95" t="s">
        <v>85</v>
      </c>
      <c r="E115" s="95" t="s">
        <v>93</v>
      </c>
      <c r="F115" s="95" t="s">
        <v>95</v>
      </c>
      <c r="G115" s="96" t="s">
        <v>77</v>
      </c>
      <c r="H115" s="96"/>
      <c r="I115" s="96"/>
      <c r="J115" s="108">
        <f>J116</f>
        <v>40.5</v>
      </c>
      <c r="K115" s="108">
        <f t="shared" si="86"/>
        <v>0</v>
      </c>
      <c r="L115" s="108">
        <f t="shared" si="66"/>
        <v>0</v>
      </c>
    </row>
    <row r="116" ht="61.5" customHeight="1" spans="1:12">
      <c r="A116" s="94" t="s">
        <v>99</v>
      </c>
      <c r="B116" s="95">
        <v>65</v>
      </c>
      <c r="C116" s="95">
        <v>2</v>
      </c>
      <c r="D116" s="95" t="s">
        <v>85</v>
      </c>
      <c r="E116" s="95" t="s">
        <v>93</v>
      </c>
      <c r="F116" s="95" t="s">
        <v>95</v>
      </c>
      <c r="G116" s="95" t="s">
        <v>77</v>
      </c>
      <c r="H116" s="95" t="s">
        <v>100</v>
      </c>
      <c r="I116" s="96"/>
      <c r="J116" s="108">
        <f>J117</f>
        <v>40.5</v>
      </c>
      <c r="K116" s="108">
        <f t="shared" ref="K116" si="87">K117</f>
        <v>0</v>
      </c>
      <c r="L116" s="108">
        <f t="shared" si="66"/>
        <v>0</v>
      </c>
    </row>
    <row r="117" ht="51.75" customHeight="1" spans="1:12">
      <c r="A117" s="97" t="str">
        <f>$A$111</f>
        <v>Администрация Симкинского сельского поселения Большеберезниковского муниципального района Республики Мордовия</v>
      </c>
      <c r="B117" s="95">
        <v>65</v>
      </c>
      <c r="C117" s="95">
        <v>2</v>
      </c>
      <c r="D117" s="95" t="s">
        <v>85</v>
      </c>
      <c r="E117" s="95" t="s">
        <v>93</v>
      </c>
      <c r="F117" s="95" t="s">
        <v>95</v>
      </c>
      <c r="G117" s="95" t="s">
        <v>77</v>
      </c>
      <c r="H117" s="95" t="s">
        <v>100</v>
      </c>
      <c r="I117" s="95">
        <f>'Приложение 2'!$B$9</f>
        <v>920</v>
      </c>
      <c r="J117" s="108">
        <f>'Приложение 2'!K67</f>
        <v>40.5</v>
      </c>
      <c r="K117" s="108">
        <f>'Приложение 2'!L67</f>
        <v>0</v>
      </c>
      <c r="L117" s="108">
        <f t="shared" si="66"/>
        <v>0</v>
      </c>
    </row>
    <row r="118" ht="36" hidden="1" spans="1:12">
      <c r="A118" s="97" t="s">
        <v>129</v>
      </c>
      <c r="B118" s="95">
        <v>65</v>
      </c>
      <c r="C118" s="95">
        <v>2</v>
      </c>
      <c r="D118" s="95" t="s">
        <v>85</v>
      </c>
      <c r="E118" s="95" t="s">
        <v>93</v>
      </c>
      <c r="F118" s="95">
        <v>200</v>
      </c>
      <c r="G118" s="95"/>
      <c r="H118" s="95"/>
      <c r="I118" s="96"/>
      <c r="J118" s="108">
        <f>J119</f>
        <v>0</v>
      </c>
      <c r="K118" s="108">
        <f t="shared" ref="K118" si="88">K119</f>
        <v>0</v>
      </c>
      <c r="L118" s="108" t="e">
        <f t="shared" si="66"/>
        <v>#DIV/0!</v>
      </c>
    </row>
    <row r="119" ht="36" hidden="1" spans="1:12">
      <c r="A119" s="94" t="s">
        <v>108</v>
      </c>
      <c r="B119" s="95">
        <v>65</v>
      </c>
      <c r="C119" s="95">
        <v>2</v>
      </c>
      <c r="D119" s="95" t="s">
        <v>85</v>
      </c>
      <c r="E119" s="95" t="s">
        <v>93</v>
      </c>
      <c r="F119" s="95">
        <v>240</v>
      </c>
      <c r="G119" s="95"/>
      <c r="H119" s="95"/>
      <c r="I119" s="95"/>
      <c r="J119" s="108">
        <f>J120</f>
        <v>0</v>
      </c>
      <c r="K119" s="108">
        <f t="shared" ref="K119" si="89">K120</f>
        <v>0</v>
      </c>
      <c r="L119" s="108" t="e">
        <f t="shared" si="66"/>
        <v>#DIV/0!</v>
      </c>
    </row>
    <row r="120" hidden="1" spans="1:12">
      <c r="A120" s="94" t="s">
        <v>76</v>
      </c>
      <c r="B120" s="95">
        <v>65</v>
      </c>
      <c r="C120" s="95">
        <v>2</v>
      </c>
      <c r="D120" s="95" t="s">
        <v>85</v>
      </c>
      <c r="E120" s="95" t="s">
        <v>93</v>
      </c>
      <c r="F120" s="95">
        <v>240</v>
      </c>
      <c r="G120" s="96" t="s">
        <v>77</v>
      </c>
      <c r="H120" s="96"/>
      <c r="I120" s="96"/>
      <c r="J120" s="108">
        <f>J121</f>
        <v>0</v>
      </c>
      <c r="K120" s="108">
        <f t="shared" ref="K120" si="90">K121</f>
        <v>0</v>
      </c>
      <c r="L120" s="108" t="e">
        <f t="shared" si="66"/>
        <v>#DIV/0!</v>
      </c>
    </row>
    <row r="121" ht="58.5" hidden="1" customHeight="1" spans="1:12">
      <c r="A121" s="94" t="s">
        <v>99</v>
      </c>
      <c r="B121" s="95">
        <v>65</v>
      </c>
      <c r="C121" s="95">
        <v>2</v>
      </c>
      <c r="D121" s="95" t="s">
        <v>85</v>
      </c>
      <c r="E121" s="95" t="s">
        <v>93</v>
      </c>
      <c r="F121" s="95">
        <v>240</v>
      </c>
      <c r="G121" s="95" t="s">
        <v>77</v>
      </c>
      <c r="H121" s="95" t="s">
        <v>100</v>
      </c>
      <c r="I121" s="95"/>
      <c r="J121" s="108">
        <f>J122</f>
        <v>0</v>
      </c>
      <c r="K121" s="108">
        <f t="shared" ref="K121" si="91">K122</f>
        <v>0</v>
      </c>
      <c r="L121" s="108" t="e">
        <f t="shared" si="66"/>
        <v>#DIV/0!</v>
      </c>
    </row>
    <row r="122" ht="50.25" hidden="1" customHeight="1" spans="1:12">
      <c r="A122" s="94" t="str">
        <f>$A$117</f>
        <v>Администрация Симкинского сельского поселения Большеберезниковского муниципального района Республики Мордовия</v>
      </c>
      <c r="B122" s="95">
        <v>65</v>
      </c>
      <c r="C122" s="95">
        <v>2</v>
      </c>
      <c r="D122" s="95" t="s">
        <v>85</v>
      </c>
      <c r="E122" s="95" t="s">
        <v>93</v>
      </c>
      <c r="F122" s="95">
        <v>240</v>
      </c>
      <c r="G122" s="95" t="s">
        <v>77</v>
      </c>
      <c r="H122" s="95" t="s">
        <v>100</v>
      </c>
      <c r="I122" s="95">
        <f>'Приложение 2'!$B$9</f>
        <v>920</v>
      </c>
      <c r="J122" s="108">
        <f>'Приложение 2'!K73</f>
        <v>0</v>
      </c>
      <c r="K122" s="108">
        <f>'Приложение 2'!L73</f>
        <v>0</v>
      </c>
      <c r="L122" s="108" t="e">
        <f t="shared" si="66"/>
        <v>#DIV/0!</v>
      </c>
    </row>
    <row r="123" ht="108" spans="1:12">
      <c r="A123" s="94" t="s">
        <v>130</v>
      </c>
      <c r="B123" s="95">
        <v>65</v>
      </c>
      <c r="C123" s="95">
        <v>2</v>
      </c>
      <c r="D123" s="95" t="s">
        <v>85</v>
      </c>
      <c r="E123" s="95" t="s">
        <v>131</v>
      </c>
      <c r="F123" s="95"/>
      <c r="G123" s="96"/>
      <c r="H123" s="96"/>
      <c r="I123" s="96"/>
      <c r="J123" s="108">
        <f>J124</f>
        <v>0.2</v>
      </c>
      <c r="K123" s="108">
        <f t="shared" ref="K123" si="92">K124</f>
        <v>0</v>
      </c>
      <c r="L123" s="108">
        <f t="shared" si="66"/>
        <v>0</v>
      </c>
    </row>
    <row r="124" ht="36" spans="1:12">
      <c r="A124" s="97" t="s">
        <v>129</v>
      </c>
      <c r="B124" s="95">
        <v>65</v>
      </c>
      <c r="C124" s="95">
        <v>2</v>
      </c>
      <c r="D124" s="95" t="s">
        <v>85</v>
      </c>
      <c r="E124" s="95" t="s">
        <v>131</v>
      </c>
      <c r="F124" s="95">
        <v>200</v>
      </c>
      <c r="G124" s="95"/>
      <c r="H124" s="96"/>
      <c r="I124" s="96"/>
      <c r="J124" s="108">
        <f>J125</f>
        <v>0.2</v>
      </c>
      <c r="K124" s="108">
        <f t="shared" ref="K124" si="93">K125</f>
        <v>0</v>
      </c>
      <c r="L124" s="108">
        <f t="shared" si="66"/>
        <v>0</v>
      </c>
    </row>
    <row r="125" ht="36" spans="1:12">
      <c r="A125" s="97" t="s">
        <v>108</v>
      </c>
      <c r="B125" s="95">
        <v>65</v>
      </c>
      <c r="C125" s="95">
        <v>2</v>
      </c>
      <c r="D125" s="95" t="s">
        <v>85</v>
      </c>
      <c r="E125" s="95" t="s">
        <v>131</v>
      </c>
      <c r="F125" s="95">
        <v>240</v>
      </c>
      <c r="G125" s="95"/>
      <c r="H125" s="95"/>
      <c r="I125" s="96"/>
      <c r="J125" s="108">
        <f>J126</f>
        <v>0.2</v>
      </c>
      <c r="K125" s="108">
        <f t="shared" ref="K125" si="94">K126</f>
        <v>0</v>
      </c>
      <c r="L125" s="108">
        <f t="shared" si="66"/>
        <v>0</v>
      </c>
    </row>
    <row r="126" spans="1:12">
      <c r="A126" s="94" t="s">
        <v>76</v>
      </c>
      <c r="B126" s="95">
        <v>65</v>
      </c>
      <c r="C126" s="95">
        <v>2</v>
      </c>
      <c r="D126" s="95" t="s">
        <v>85</v>
      </c>
      <c r="E126" s="95" t="s">
        <v>131</v>
      </c>
      <c r="F126" s="95">
        <v>240</v>
      </c>
      <c r="G126" s="95" t="s">
        <v>77</v>
      </c>
      <c r="H126" s="95"/>
      <c r="I126" s="95"/>
      <c r="J126" s="108">
        <f>J127</f>
        <v>0.2</v>
      </c>
      <c r="K126" s="108">
        <f t="shared" ref="K126" si="95">K127</f>
        <v>0</v>
      </c>
      <c r="L126" s="108">
        <f t="shared" si="66"/>
        <v>0</v>
      </c>
    </row>
    <row r="127" ht="62.25" customHeight="1" spans="1:12">
      <c r="A127" s="94" t="s">
        <v>99</v>
      </c>
      <c r="B127" s="95">
        <v>65</v>
      </c>
      <c r="C127" s="95">
        <v>2</v>
      </c>
      <c r="D127" s="95" t="s">
        <v>85</v>
      </c>
      <c r="E127" s="95" t="s">
        <v>131</v>
      </c>
      <c r="F127" s="95">
        <v>240</v>
      </c>
      <c r="G127" s="95" t="s">
        <v>77</v>
      </c>
      <c r="H127" s="95" t="s">
        <v>100</v>
      </c>
      <c r="I127" s="96"/>
      <c r="J127" s="108">
        <f>J128</f>
        <v>0.2</v>
      </c>
      <c r="K127" s="108">
        <f t="shared" ref="K127" si="96">K128</f>
        <v>0</v>
      </c>
      <c r="L127" s="108">
        <f t="shared" si="66"/>
        <v>0</v>
      </c>
    </row>
    <row r="128" ht="49.5" customHeight="1" spans="1:12">
      <c r="A128" s="94" t="str">
        <f>$A$122</f>
        <v>Администрация Симкинского сельского поселения Большеберезниковского муниципального района Республики Мордовия</v>
      </c>
      <c r="B128" s="95">
        <v>65</v>
      </c>
      <c r="C128" s="95">
        <v>2</v>
      </c>
      <c r="D128" s="95" t="s">
        <v>85</v>
      </c>
      <c r="E128" s="95" t="s">
        <v>131</v>
      </c>
      <c r="F128" s="95">
        <v>240</v>
      </c>
      <c r="G128" s="95" t="s">
        <v>77</v>
      </c>
      <c r="H128" s="95" t="s">
        <v>100</v>
      </c>
      <c r="I128" s="95">
        <f>'Приложение 2'!$B$9</f>
        <v>920</v>
      </c>
      <c r="J128" s="108">
        <f>'Приложение 2'!K78</f>
        <v>0.2</v>
      </c>
      <c r="K128" s="108">
        <f>'Приложение 2'!L78</f>
        <v>0</v>
      </c>
      <c r="L128" s="108">
        <f t="shared" si="66"/>
        <v>0</v>
      </c>
    </row>
    <row r="129" ht="23.25" customHeight="1" spans="1:12">
      <c r="A129" s="94" t="s">
        <v>133</v>
      </c>
      <c r="B129" s="95">
        <v>89</v>
      </c>
      <c r="C129" s="95">
        <v>0</v>
      </c>
      <c r="D129" s="95"/>
      <c r="E129" s="95"/>
      <c r="F129" s="95"/>
      <c r="G129" s="95"/>
      <c r="H129" s="95"/>
      <c r="I129" s="95"/>
      <c r="J129" s="108">
        <f>J130</f>
        <v>567.1</v>
      </c>
      <c r="K129" s="108">
        <f t="shared" ref="K129" si="97">K130</f>
        <v>317.1</v>
      </c>
      <c r="L129" s="108">
        <f t="shared" si="66"/>
        <v>55.9160641862105</v>
      </c>
    </row>
    <row r="130" ht="38.25" customHeight="1" spans="1:12">
      <c r="A130" s="94" t="s">
        <v>134</v>
      </c>
      <c r="B130" s="95">
        <v>89</v>
      </c>
      <c r="C130" s="95">
        <v>1</v>
      </c>
      <c r="D130" s="95"/>
      <c r="E130" s="95"/>
      <c r="F130" s="95"/>
      <c r="G130" s="96"/>
      <c r="H130" s="96"/>
      <c r="I130" s="96"/>
      <c r="J130" s="108">
        <f>J131+J137+J142+J148+J154+J165</f>
        <v>567.1</v>
      </c>
      <c r="K130" s="108">
        <f>K131+K137+K142+K148+K154+K165</f>
        <v>317.1</v>
      </c>
      <c r="L130" s="108">
        <f t="shared" si="66"/>
        <v>55.9160641862105</v>
      </c>
    </row>
    <row r="131" ht="24" hidden="1" spans="1:12">
      <c r="A131" s="94" t="s">
        <v>191</v>
      </c>
      <c r="B131" s="95">
        <v>89</v>
      </c>
      <c r="C131" s="95">
        <v>1</v>
      </c>
      <c r="D131" s="95" t="s">
        <v>85</v>
      </c>
      <c r="E131" s="95" t="s">
        <v>192</v>
      </c>
      <c r="F131" s="95"/>
      <c r="G131" s="96"/>
      <c r="H131" s="96"/>
      <c r="I131" s="96"/>
      <c r="J131" s="108">
        <f>J132</f>
        <v>0</v>
      </c>
      <c r="K131" s="108">
        <f t="shared" ref="K131" si="98">K132</f>
        <v>0</v>
      </c>
      <c r="L131" s="108" t="e">
        <f t="shared" si="66"/>
        <v>#DIV/0!</v>
      </c>
    </row>
    <row r="132" ht="24" hidden="1" spans="1:12">
      <c r="A132" s="97" t="s">
        <v>193</v>
      </c>
      <c r="B132" s="95">
        <v>89</v>
      </c>
      <c r="C132" s="95">
        <v>1</v>
      </c>
      <c r="D132" s="95" t="s">
        <v>85</v>
      </c>
      <c r="E132" s="95" t="s">
        <v>192</v>
      </c>
      <c r="F132" s="95">
        <v>300</v>
      </c>
      <c r="G132" s="95"/>
      <c r="H132" s="96"/>
      <c r="I132" s="96"/>
      <c r="J132" s="108">
        <f>J133</f>
        <v>0</v>
      </c>
      <c r="K132" s="108">
        <f t="shared" ref="K132" si="99">K133</f>
        <v>0</v>
      </c>
      <c r="L132" s="108" t="e">
        <f t="shared" si="66"/>
        <v>#DIV/0!</v>
      </c>
    </row>
    <row r="133" ht="24" hidden="1" spans="1:12">
      <c r="A133" s="97" t="s">
        <v>194</v>
      </c>
      <c r="B133" s="95">
        <v>89</v>
      </c>
      <c r="C133" s="95">
        <v>1</v>
      </c>
      <c r="D133" s="95" t="s">
        <v>85</v>
      </c>
      <c r="E133" s="95" t="s">
        <v>192</v>
      </c>
      <c r="F133" s="95">
        <v>310</v>
      </c>
      <c r="G133" s="95"/>
      <c r="H133" s="95"/>
      <c r="I133" s="96"/>
      <c r="J133" s="108">
        <f>J134</f>
        <v>0</v>
      </c>
      <c r="K133" s="108">
        <f t="shared" ref="K133" si="100">K134</f>
        <v>0</v>
      </c>
      <c r="L133" s="108" t="e">
        <f t="shared" si="66"/>
        <v>#DIV/0!</v>
      </c>
    </row>
    <row r="134" hidden="1" spans="1:12">
      <c r="A134" s="94" t="s">
        <v>189</v>
      </c>
      <c r="B134" s="95">
        <v>89</v>
      </c>
      <c r="C134" s="95">
        <v>1</v>
      </c>
      <c r="D134" s="95" t="s">
        <v>85</v>
      </c>
      <c r="E134" s="95" t="s">
        <v>192</v>
      </c>
      <c r="F134" s="95">
        <v>310</v>
      </c>
      <c r="G134" s="95" t="s">
        <v>71</v>
      </c>
      <c r="H134" s="95"/>
      <c r="I134" s="95"/>
      <c r="J134" s="108">
        <f>J135</f>
        <v>0</v>
      </c>
      <c r="K134" s="108">
        <f t="shared" ref="K134" si="101">K135</f>
        <v>0</v>
      </c>
      <c r="L134" s="108" t="e">
        <f t="shared" si="66"/>
        <v>#DIV/0!</v>
      </c>
    </row>
    <row r="135" hidden="1" spans="1:12">
      <c r="A135" s="94" t="s">
        <v>190</v>
      </c>
      <c r="B135" s="95">
        <v>89</v>
      </c>
      <c r="C135" s="95">
        <v>1</v>
      </c>
      <c r="D135" s="95" t="s">
        <v>85</v>
      </c>
      <c r="E135" s="95" t="s">
        <v>192</v>
      </c>
      <c r="F135" s="95">
        <v>310</v>
      </c>
      <c r="G135" s="95" t="s">
        <v>71</v>
      </c>
      <c r="H135" s="95" t="s">
        <v>77</v>
      </c>
      <c r="I135" s="95"/>
      <c r="J135" s="108">
        <f>J136</f>
        <v>0</v>
      </c>
      <c r="K135" s="108">
        <f t="shared" ref="K135" si="102">K136</f>
        <v>0</v>
      </c>
      <c r="L135" s="108" t="e">
        <f t="shared" si="66"/>
        <v>#DIV/0!</v>
      </c>
    </row>
    <row r="136" ht="48" hidden="1" customHeight="1" spans="1:12">
      <c r="A136" s="94" t="str">
        <f>$A$128</f>
        <v>Администрация Симкинского сельского поселения Большеберезниковского муниципального района Республики Мордовия</v>
      </c>
      <c r="B136" s="95">
        <v>89</v>
      </c>
      <c r="C136" s="95">
        <v>1</v>
      </c>
      <c r="D136" s="95" t="s">
        <v>85</v>
      </c>
      <c r="E136" s="95" t="s">
        <v>192</v>
      </c>
      <c r="F136" s="95">
        <v>310</v>
      </c>
      <c r="G136" s="95" t="s">
        <v>71</v>
      </c>
      <c r="H136" s="95" t="s">
        <v>77</v>
      </c>
      <c r="I136" s="95">
        <f>'Приложение 2'!$B$9</f>
        <v>920</v>
      </c>
      <c r="J136" s="108">
        <f>'Приложение 2'!K184</f>
        <v>0</v>
      </c>
      <c r="K136" s="108">
        <f>'Приложение 2'!L184</f>
        <v>0</v>
      </c>
      <c r="L136" s="108" t="e">
        <f t="shared" si="66"/>
        <v>#DIV/0!</v>
      </c>
    </row>
    <row r="137" ht="24" spans="1:12">
      <c r="A137" s="97" t="str">
        <f>'Приложение 2'!$A$84</f>
        <v>Резервный фонд администрации Симкинского сельского поселения </v>
      </c>
      <c r="B137" s="95">
        <v>89</v>
      </c>
      <c r="C137" s="95">
        <v>1</v>
      </c>
      <c r="D137" s="95" t="s">
        <v>85</v>
      </c>
      <c r="E137" s="95" t="s">
        <v>136</v>
      </c>
      <c r="F137" s="95" t="s">
        <v>57</v>
      </c>
      <c r="G137" s="95"/>
      <c r="H137" s="95"/>
      <c r="I137" s="96"/>
      <c r="J137" s="108">
        <f>J138</f>
        <v>1</v>
      </c>
      <c r="K137" s="108">
        <f t="shared" ref="K137" si="103">K138</f>
        <v>0</v>
      </c>
      <c r="L137" s="108">
        <f t="shared" si="66"/>
        <v>0</v>
      </c>
    </row>
    <row r="138" spans="1:12">
      <c r="A138" s="94" t="s">
        <v>122</v>
      </c>
      <c r="B138" s="95">
        <v>89</v>
      </c>
      <c r="C138" s="95">
        <v>1</v>
      </c>
      <c r="D138" s="95" t="s">
        <v>85</v>
      </c>
      <c r="E138" s="95" t="s">
        <v>136</v>
      </c>
      <c r="F138" s="95" t="s">
        <v>137</v>
      </c>
      <c r="G138" s="95"/>
      <c r="H138" s="95"/>
      <c r="I138" s="95"/>
      <c r="J138" s="108">
        <f>J139</f>
        <v>1</v>
      </c>
      <c r="K138" s="108">
        <f t="shared" ref="K138" si="104">K139</f>
        <v>0</v>
      </c>
      <c r="L138" s="108">
        <f t="shared" si="66"/>
        <v>0</v>
      </c>
    </row>
    <row r="139" spans="1:12">
      <c r="A139" s="97" t="s">
        <v>76</v>
      </c>
      <c r="B139" s="95">
        <v>89</v>
      </c>
      <c r="C139" s="95">
        <v>1</v>
      </c>
      <c r="D139" s="95" t="s">
        <v>85</v>
      </c>
      <c r="E139" s="95" t="s">
        <v>136</v>
      </c>
      <c r="F139" s="95" t="s">
        <v>137</v>
      </c>
      <c r="G139" s="95" t="s">
        <v>77</v>
      </c>
      <c r="H139" s="95"/>
      <c r="I139" s="95"/>
      <c r="J139" s="108">
        <f>J140</f>
        <v>1</v>
      </c>
      <c r="K139" s="108">
        <f t="shared" ref="K139" si="105">K140</f>
        <v>0</v>
      </c>
      <c r="L139" s="108">
        <f t="shared" si="66"/>
        <v>0</v>
      </c>
    </row>
    <row r="140" spans="1:12">
      <c r="A140" s="94" t="s">
        <v>132</v>
      </c>
      <c r="B140" s="95">
        <v>89</v>
      </c>
      <c r="C140" s="95">
        <v>1</v>
      </c>
      <c r="D140" s="95" t="s">
        <v>85</v>
      </c>
      <c r="E140" s="95" t="s">
        <v>136</v>
      </c>
      <c r="F140" s="95" t="s">
        <v>137</v>
      </c>
      <c r="G140" s="96" t="s">
        <v>77</v>
      </c>
      <c r="H140" s="96" t="s">
        <v>72</v>
      </c>
      <c r="I140" s="96"/>
      <c r="J140" s="108">
        <f>J141</f>
        <v>1</v>
      </c>
      <c r="K140" s="108">
        <f t="shared" ref="K140" si="106">K141</f>
        <v>0</v>
      </c>
      <c r="L140" s="108">
        <f t="shared" si="66"/>
        <v>0</v>
      </c>
    </row>
    <row r="141" ht="48.75" customHeight="1" spans="1:12">
      <c r="A141" s="94" t="str">
        <f>$A$136</f>
        <v>Администрация Симкинского сельского поселения Большеберезниковского муниципального района Республики Мордовия</v>
      </c>
      <c r="B141" s="95">
        <v>89</v>
      </c>
      <c r="C141" s="95">
        <v>1</v>
      </c>
      <c r="D141" s="95" t="s">
        <v>85</v>
      </c>
      <c r="E141" s="95" t="s">
        <v>136</v>
      </c>
      <c r="F141" s="95" t="s">
        <v>137</v>
      </c>
      <c r="G141" s="95" t="s">
        <v>77</v>
      </c>
      <c r="H141" s="95" t="s">
        <v>72</v>
      </c>
      <c r="I141" s="95">
        <f>'Приложение 2'!$B$9</f>
        <v>920</v>
      </c>
      <c r="J141" s="108">
        <f>'Приложение 2'!K85</f>
        <v>1</v>
      </c>
      <c r="K141" s="108">
        <f>'Приложение 2'!L85</f>
        <v>0</v>
      </c>
      <c r="L141" s="108">
        <f t="shared" si="66"/>
        <v>0</v>
      </c>
    </row>
    <row r="142" ht="24" spans="1:12">
      <c r="A142" s="94" t="s">
        <v>199</v>
      </c>
      <c r="B142" s="95" t="s">
        <v>154</v>
      </c>
      <c r="C142" s="95" t="s">
        <v>65</v>
      </c>
      <c r="D142" s="95" t="s">
        <v>85</v>
      </c>
      <c r="E142" s="95" t="s">
        <v>200</v>
      </c>
      <c r="F142" s="95"/>
      <c r="G142" s="95"/>
      <c r="H142" s="95"/>
      <c r="I142" s="95"/>
      <c r="J142" s="108">
        <f>J143</f>
        <v>0.1</v>
      </c>
      <c r="K142" s="108">
        <f t="shared" ref="K142" si="107">K143</f>
        <v>0.1</v>
      </c>
      <c r="L142" s="108">
        <f t="shared" si="66"/>
        <v>100</v>
      </c>
    </row>
    <row r="143" ht="24" spans="1:12">
      <c r="A143" s="94" t="s">
        <v>201</v>
      </c>
      <c r="B143" s="95" t="s">
        <v>154</v>
      </c>
      <c r="C143" s="95" t="s">
        <v>65</v>
      </c>
      <c r="D143" s="95" t="s">
        <v>85</v>
      </c>
      <c r="E143" s="95" t="s">
        <v>200</v>
      </c>
      <c r="F143" s="95" t="s">
        <v>202</v>
      </c>
      <c r="G143" s="95"/>
      <c r="H143" s="95"/>
      <c r="I143" s="95"/>
      <c r="J143" s="108">
        <f>J144</f>
        <v>0.1</v>
      </c>
      <c r="K143" s="108">
        <f t="shared" ref="K143" si="108">K144</f>
        <v>0.1</v>
      </c>
      <c r="L143" s="108">
        <f t="shared" si="66"/>
        <v>100</v>
      </c>
    </row>
    <row r="144" spans="1:12">
      <c r="A144" s="94" t="s">
        <v>203</v>
      </c>
      <c r="B144" s="95" t="s">
        <v>154</v>
      </c>
      <c r="C144" s="95" t="s">
        <v>65</v>
      </c>
      <c r="D144" s="95" t="s">
        <v>85</v>
      </c>
      <c r="E144" s="95" t="s">
        <v>200</v>
      </c>
      <c r="F144" s="95" t="s">
        <v>204</v>
      </c>
      <c r="G144" s="96"/>
      <c r="H144" s="96"/>
      <c r="I144" s="96"/>
      <c r="J144" s="108">
        <f>J145</f>
        <v>0.1</v>
      </c>
      <c r="K144" s="108">
        <f t="shared" ref="K144" si="109">K145</f>
        <v>0.1</v>
      </c>
      <c r="L144" s="108">
        <f t="shared" si="66"/>
        <v>100</v>
      </c>
    </row>
    <row r="145" ht="24" spans="1:12">
      <c r="A145" s="94" t="s">
        <v>197</v>
      </c>
      <c r="B145" s="95" t="s">
        <v>154</v>
      </c>
      <c r="C145" s="95" t="s">
        <v>65</v>
      </c>
      <c r="D145" s="95" t="s">
        <v>85</v>
      </c>
      <c r="E145" s="95" t="s">
        <v>200</v>
      </c>
      <c r="F145" s="95" t="s">
        <v>204</v>
      </c>
      <c r="G145" s="98" t="s">
        <v>142</v>
      </c>
      <c r="H145" s="98"/>
      <c r="I145" s="96"/>
      <c r="J145" s="108">
        <f>J146</f>
        <v>0.1</v>
      </c>
      <c r="K145" s="108">
        <f t="shared" ref="K145" si="110">K146</f>
        <v>0.1</v>
      </c>
      <c r="L145" s="108">
        <f t="shared" si="66"/>
        <v>100</v>
      </c>
    </row>
    <row r="146" ht="24" spans="1:12">
      <c r="A146" s="97" t="s">
        <v>198</v>
      </c>
      <c r="B146" s="95" t="s">
        <v>154</v>
      </c>
      <c r="C146" s="95" t="s">
        <v>65</v>
      </c>
      <c r="D146" s="95" t="s">
        <v>85</v>
      </c>
      <c r="E146" s="95" t="s">
        <v>200</v>
      </c>
      <c r="F146" s="95" t="s">
        <v>204</v>
      </c>
      <c r="G146" s="98" t="s">
        <v>142</v>
      </c>
      <c r="H146" s="98" t="s">
        <v>77</v>
      </c>
      <c r="I146" s="96"/>
      <c r="J146" s="108">
        <f>J147</f>
        <v>0.1</v>
      </c>
      <c r="K146" s="108">
        <f t="shared" ref="K146" si="111">K147</f>
        <v>0.1</v>
      </c>
      <c r="L146" s="108">
        <f t="shared" si="66"/>
        <v>100</v>
      </c>
    </row>
    <row r="147" ht="46.5" customHeight="1" spans="1:12">
      <c r="A147" s="97" t="str">
        <f>$A$141</f>
        <v>Администрация Симкинского сельского поселения Большеберезниковского муниципального района Республики Мордовия</v>
      </c>
      <c r="B147" s="95" t="s">
        <v>154</v>
      </c>
      <c r="C147" s="95" t="s">
        <v>65</v>
      </c>
      <c r="D147" s="95" t="s">
        <v>85</v>
      </c>
      <c r="E147" s="95" t="s">
        <v>200</v>
      </c>
      <c r="F147" s="95" t="s">
        <v>204</v>
      </c>
      <c r="G147" s="95" t="s">
        <v>142</v>
      </c>
      <c r="H147" s="95" t="s">
        <v>77</v>
      </c>
      <c r="I147" s="95">
        <f>'Приложение 2'!$B$9</f>
        <v>920</v>
      </c>
      <c r="J147" s="108">
        <f>'Приложение 2'!K193</f>
        <v>0.1</v>
      </c>
      <c r="K147" s="108">
        <f>'Приложение 2'!L193</f>
        <v>0.1</v>
      </c>
      <c r="L147" s="108">
        <f t="shared" si="66"/>
        <v>100</v>
      </c>
    </row>
    <row r="148" ht="228.75" customHeight="1" spans="1:12">
      <c r="A148" s="94" t="s">
        <v>162</v>
      </c>
      <c r="B148" s="95" t="s">
        <v>154</v>
      </c>
      <c r="C148" s="95" t="s">
        <v>65</v>
      </c>
      <c r="D148" s="95" t="s">
        <v>85</v>
      </c>
      <c r="E148" s="95" t="s">
        <v>163</v>
      </c>
      <c r="F148" s="95"/>
      <c r="G148" s="95"/>
      <c r="H148" s="95"/>
      <c r="I148" s="95"/>
      <c r="J148" s="108">
        <f>J149</f>
        <v>310.2</v>
      </c>
      <c r="K148" s="108">
        <f t="shared" ref="K148" si="112">K149</f>
        <v>200.6</v>
      </c>
      <c r="L148" s="108">
        <f t="shared" si="66"/>
        <v>64.6679561573179</v>
      </c>
    </row>
    <row r="149" ht="24" spans="1:12">
      <c r="A149" s="94" t="s">
        <v>107</v>
      </c>
      <c r="B149" s="95" t="s">
        <v>154</v>
      </c>
      <c r="C149" s="95" t="s">
        <v>65</v>
      </c>
      <c r="D149" s="95" t="s">
        <v>85</v>
      </c>
      <c r="E149" s="95" t="s">
        <v>163</v>
      </c>
      <c r="F149" s="95">
        <v>200</v>
      </c>
      <c r="G149" s="95"/>
      <c r="H149" s="95"/>
      <c r="I149" s="95"/>
      <c r="J149" s="108">
        <f>J150</f>
        <v>310.2</v>
      </c>
      <c r="K149" s="108">
        <f t="shared" ref="K149" si="113">K150</f>
        <v>200.6</v>
      </c>
      <c r="L149" s="108">
        <f t="shared" si="66"/>
        <v>64.6679561573179</v>
      </c>
    </row>
    <row r="150" ht="36" spans="1:12">
      <c r="A150" s="94" t="s">
        <v>108</v>
      </c>
      <c r="B150" s="95" t="s">
        <v>154</v>
      </c>
      <c r="C150" s="95" t="s">
        <v>65</v>
      </c>
      <c r="D150" s="95" t="s">
        <v>85</v>
      </c>
      <c r="E150" s="95" t="s">
        <v>163</v>
      </c>
      <c r="F150" s="95">
        <v>240</v>
      </c>
      <c r="G150" s="96"/>
      <c r="H150" s="96"/>
      <c r="I150" s="96"/>
      <c r="J150" s="108">
        <f>J151</f>
        <v>310.2</v>
      </c>
      <c r="K150" s="108">
        <f t="shared" ref="K150" si="114">K151</f>
        <v>200.6</v>
      </c>
      <c r="L150" s="108">
        <f t="shared" si="66"/>
        <v>64.6679561573179</v>
      </c>
    </row>
    <row r="151" spans="1:12">
      <c r="A151" s="94" t="s">
        <v>159</v>
      </c>
      <c r="B151" s="95" t="s">
        <v>154</v>
      </c>
      <c r="C151" s="95" t="s">
        <v>65</v>
      </c>
      <c r="D151" s="95" t="s">
        <v>85</v>
      </c>
      <c r="E151" s="95" t="s">
        <v>163</v>
      </c>
      <c r="F151" s="95">
        <v>240</v>
      </c>
      <c r="G151" s="96" t="s">
        <v>100</v>
      </c>
      <c r="H151" s="96"/>
      <c r="I151" s="96"/>
      <c r="J151" s="108">
        <f>J152</f>
        <v>310.2</v>
      </c>
      <c r="K151" s="108">
        <f t="shared" ref="K151" si="115">K152</f>
        <v>200.6</v>
      </c>
      <c r="L151" s="108">
        <f t="shared" si="66"/>
        <v>64.6679561573179</v>
      </c>
    </row>
    <row r="152" spans="1:12">
      <c r="A152" s="97" t="s">
        <v>160</v>
      </c>
      <c r="B152" s="95" t="s">
        <v>154</v>
      </c>
      <c r="C152" s="95" t="s">
        <v>65</v>
      </c>
      <c r="D152" s="95" t="s">
        <v>85</v>
      </c>
      <c r="E152" s="95" t="s">
        <v>163</v>
      </c>
      <c r="F152" s="95">
        <v>240</v>
      </c>
      <c r="G152" s="95" t="s">
        <v>100</v>
      </c>
      <c r="H152" s="96" t="s">
        <v>161</v>
      </c>
      <c r="I152" s="96"/>
      <c r="J152" s="108">
        <f>J153</f>
        <v>310.2</v>
      </c>
      <c r="K152" s="108">
        <f t="shared" ref="K152" si="116">K153</f>
        <v>200.6</v>
      </c>
      <c r="L152" s="108">
        <f t="shared" si="66"/>
        <v>64.6679561573179</v>
      </c>
    </row>
    <row r="153" ht="47.25" customHeight="1" spans="1:12">
      <c r="A153" s="97" t="str">
        <f>$A$147</f>
        <v>Администрация Симкинского сельского поселения Большеберезниковского муниципального района Республики Мордовия</v>
      </c>
      <c r="B153" s="95" t="s">
        <v>154</v>
      </c>
      <c r="C153" s="95" t="s">
        <v>65</v>
      </c>
      <c r="D153" s="95" t="s">
        <v>85</v>
      </c>
      <c r="E153" s="95" t="s">
        <v>163</v>
      </c>
      <c r="F153" s="95">
        <v>240</v>
      </c>
      <c r="G153" s="95" t="s">
        <v>100</v>
      </c>
      <c r="H153" s="98" t="s">
        <v>161</v>
      </c>
      <c r="I153" s="98">
        <f>'Приложение 2'!$B$9</f>
        <v>920</v>
      </c>
      <c r="J153" s="108">
        <f>'Приложение 2'!K121</f>
        <v>310.2</v>
      </c>
      <c r="K153" s="108">
        <f>'Приложение 2'!L121</f>
        <v>200.6</v>
      </c>
      <c r="L153" s="108">
        <f t="shared" ref="L153:L170" si="117">K153/J153*100</f>
        <v>64.6679561573179</v>
      </c>
    </row>
    <row r="154" ht="60" spans="1:12">
      <c r="A154" s="94" t="s">
        <v>155</v>
      </c>
      <c r="B154" s="95" t="s">
        <v>154</v>
      </c>
      <c r="C154" s="95" t="s">
        <v>65</v>
      </c>
      <c r="D154" s="95" t="s">
        <v>85</v>
      </c>
      <c r="E154" s="95" t="s">
        <v>156</v>
      </c>
      <c r="F154" s="95"/>
      <c r="G154" s="95"/>
      <c r="H154" s="95"/>
      <c r="I154" s="95"/>
      <c r="J154" s="108">
        <f>J155+J160</f>
        <v>131.9</v>
      </c>
      <c r="K154" s="108">
        <f t="shared" ref="K154" si="118">K155+K160</f>
        <v>60.1</v>
      </c>
      <c r="L154" s="108">
        <f t="shared" si="117"/>
        <v>45.5648218347233</v>
      </c>
    </row>
    <row r="155" ht="72" spans="1:12">
      <c r="A155" s="94" t="s">
        <v>86</v>
      </c>
      <c r="B155" s="95" t="s">
        <v>154</v>
      </c>
      <c r="C155" s="95" t="s">
        <v>65</v>
      </c>
      <c r="D155" s="95" t="s">
        <v>85</v>
      </c>
      <c r="E155" s="95" t="s">
        <v>156</v>
      </c>
      <c r="F155" s="95">
        <v>100</v>
      </c>
      <c r="G155" s="96"/>
      <c r="H155" s="96"/>
      <c r="I155" s="96"/>
      <c r="J155" s="108">
        <f>J156</f>
        <v>127.5</v>
      </c>
      <c r="K155" s="108">
        <f t="shared" ref="K155" si="119">K156</f>
        <v>60.1</v>
      </c>
      <c r="L155" s="108">
        <f t="shared" si="117"/>
        <v>47.1372549019608</v>
      </c>
    </row>
    <row r="156" ht="36" spans="1:12">
      <c r="A156" s="94" t="s">
        <v>87</v>
      </c>
      <c r="B156" s="95" t="s">
        <v>154</v>
      </c>
      <c r="C156" s="95" t="s">
        <v>65</v>
      </c>
      <c r="D156" s="95" t="s">
        <v>85</v>
      </c>
      <c r="E156" s="95" t="s">
        <v>156</v>
      </c>
      <c r="F156" s="95">
        <v>120</v>
      </c>
      <c r="G156" s="95"/>
      <c r="H156" s="95"/>
      <c r="I156" s="95"/>
      <c r="J156" s="108">
        <f>J157</f>
        <v>127.5</v>
      </c>
      <c r="K156" s="108">
        <f t="shared" ref="K156" si="120">K157</f>
        <v>60.1</v>
      </c>
      <c r="L156" s="108">
        <f t="shared" si="117"/>
        <v>47.1372549019608</v>
      </c>
    </row>
    <row r="157" spans="1:12">
      <c r="A157" s="94" t="s">
        <v>151</v>
      </c>
      <c r="B157" s="95" t="s">
        <v>154</v>
      </c>
      <c r="C157" s="95" t="s">
        <v>65</v>
      </c>
      <c r="D157" s="95" t="s">
        <v>85</v>
      </c>
      <c r="E157" s="95" t="s">
        <v>156</v>
      </c>
      <c r="F157" s="95">
        <v>120</v>
      </c>
      <c r="G157" s="96" t="s">
        <v>79</v>
      </c>
      <c r="H157" s="96"/>
      <c r="I157" s="96"/>
      <c r="J157" s="108">
        <f>J158</f>
        <v>127.5</v>
      </c>
      <c r="K157" s="108">
        <f t="shared" ref="K157" si="121">K158</f>
        <v>60.1</v>
      </c>
      <c r="L157" s="108">
        <f t="shared" si="117"/>
        <v>47.1372549019608</v>
      </c>
    </row>
    <row r="158" ht="24" spans="1:12">
      <c r="A158" s="94" t="s">
        <v>152</v>
      </c>
      <c r="B158" s="95" t="s">
        <v>154</v>
      </c>
      <c r="C158" s="95" t="s">
        <v>65</v>
      </c>
      <c r="D158" s="95" t="s">
        <v>85</v>
      </c>
      <c r="E158" s="95" t="s">
        <v>156</v>
      </c>
      <c r="F158" s="95">
        <v>120</v>
      </c>
      <c r="G158" s="95" t="s">
        <v>79</v>
      </c>
      <c r="H158" s="95" t="s">
        <v>153</v>
      </c>
      <c r="I158" s="96"/>
      <c r="J158" s="108">
        <f>J159</f>
        <v>127.5</v>
      </c>
      <c r="K158" s="108">
        <f t="shared" ref="K158" si="122">K159</f>
        <v>60.1</v>
      </c>
      <c r="L158" s="108">
        <f t="shared" si="117"/>
        <v>47.1372549019608</v>
      </c>
    </row>
    <row r="159" ht="48" customHeight="1" spans="1:12">
      <c r="A159" s="97" t="str">
        <f>$A$153</f>
        <v>Администрация Симкинского сельского поселения Большеберезниковского муниципального района Республики Мордовия</v>
      </c>
      <c r="B159" s="95" t="s">
        <v>154</v>
      </c>
      <c r="C159" s="95" t="s">
        <v>65</v>
      </c>
      <c r="D159" s="95" t="s">
        <v>85</v>
      </c>
      <c r="E159" s="95" t="s">
        <v>156</v>
      </c>
      <c r="F159" s="95">
        <v>120</v>
      </c>
      <c r="G159" s="95" t="s">
        <v>79</v>
      </c>
      <c r="H159" s="95" t="s">
        <v>153</v>
      </c>
      <c r="I159" s="95">
        <f>'Приложение 2'!$B$9</f>
        <v>920</v>
      </c>
      <c r="J159" s="108">
        <f>'Приложение 2'!K102</f>
        <v>127.5</v>
      </c>
      <c r="K159" s="108">
        <f>'Приложение 2'!L102</f>
        <v>60.1</v>
      </c>
      <c r="L159" s="108">
        <f t="shared" si="117"/>
        <v>47.1372549019608</v>
      </c>
    </row>
    <row r="160" ht="24" spans="1:12">
      <c r="A160" s="97" t="s">
        <v>107</v>
      </c>
      <c r="B160" s="95" t="s">
        <v>154</v>
      </c>
      <c r="C160" s="95" t="s">
        <v>65</v>
      </c>
      <c r="D160" s="95" t="s">
        <v>85</v>
      </c>
      <c r="E160" s="95" t="s">
        <v>156</v>
      </c>
      <c r="F160" s="95">
        <v>200</v>
      </c>
      <c r="G160" s="95"/>
      <c r="H160" s="95"/>
      <c r="I160" s="96"/>
      <c r="J160" s="108">
        <f>J161</f>
        <v>4.4</v>
      </c>
      <c r="K160" s="108">
        <f t="shared" ref="K160:K161" si="123">K161</f>
        <v>0</v>
      </c>
      <c r="L160" s="108">
        <f t="shared" si="117"/>
        <v>0</v>
      </c>
    </row>
    <row r="161" ht="36" spans="1:12">
      <c r="A161" s="94" t="s">
        <v>108</v>
      </c>
      <c r="B161" s="95" t="s">
        <v>154</v>
      </c>
      <c r="C161" s="95" t="s">
        <v>65</v>
      </c>
      <c r="D161" s="95" t="s">
        <v>85</v>
      </c>
      <c r="E161" s="95" t="s">
        <v>156</v>
      </c>
      <c r="F161" s="95">
        <v>240</v>
      </c>
      <c r="G161" s="95"/>
      <c r="H161" s="95"/>
      <c r="I161" s="95"/>
      <c r="J161" s="108">
        <f>J162</f>
        <v>4.4</v>
      </c>
      <c r="K161" s="108">
        <f t="shared" si="123"/>
        <v>0</v>
      </c>
      <c r="L161" s="108">
        <f t="shared" si="117"/>
        <v>0</v>
      </c>
    </row>
    <row r="162" spans="1:12">
      <c r="A162" s="97" t="s">
        <v>151</v>
      </c>
      <c r="B162" s="95" t="s">
        <v>154</v>
      </c>
      <c r="C162" s="95" t="s">
        <v>65</v>
      </c>
      <c r="D162" s="95" t="s">
        <v>85</v>
      </c>
      <c r="E162" s="95" t="s">
        <v>156</v>
      </c>
      <c r="F162" s="95">
        <v>240</v>
      </c>
      <c r="G162" s="95" t="s">
        <v>79</v>
      </c>
      <c r="H162" s="95"/>
      <c r="I162" s="96"/>
      <c r="J162" s="108">
        <f>J163</f>
        <v>4.4</v>
      </c>
      <c r="K162" s="108">
        <f t="shared" ref="K162:K163" si="124">K163</f>
        <v>0</v>
      </c>
      <c r="L162" s="108">
        <f t="shared" si="117"/>
        <v>0</v>
      </c>
    </row>
    <row r="163" ht="24" spans="1:12">
      <c r="A163" s="94" t="s">
        <v>152</v>
      </c>
      <c r="B163" s="95" t="s">
        <v>154</v>
      </c>
      <c r="C163" s="95" t="s">
        <v>65</v>
      </c>
      <c r="D163" s="95" t="s">
        <v>85</v>
      </c>
      <c r="E163" s="95" t="s">
        <v>156</v>
      </c>
      <c r="F163" s="95">
        <v>240</v>
      </c>
      <c r="G163" s="95" t="s">
        <v>79</v>
      </c>
      <c r="H163" s="95" t="s">
        <v>153</v>
      </c>
      <c r="I163" s="95"/>
      <c r="J163" s="108">
        <f>J164</f>
        <v>4.4</v>
      </c>
      <c r="K163" s="108">
        <f t="shared" si="124"/>
        <v>0</v>
      </c>
      <c r="L163" s="108">
        <f t="shared" si="117"/>
        <v>0</v>
      </c>
    </row>
    <row r="164" ht="50.25" customHeight="1" spans="1:12">
      <c r="A164" s="114" t="str">
        <f>$A$159</f>
        <v>Администрация Симкинского сельского поселения Большеберезниковского муниципального района Республики Мордовия</v>
      </c>
      <c r="B164" s="115" t="s">
        <v>154</v>
      </c>
      <c r="C164" s="115" t="s">
        <v>65</v>
      </c>
      <c r="D164" s="115" t="s">
        <v>85</v>
      </c>
      <c r="E164" s="115" t="s">
        <v>156</v>
      </c>
      <c r="F164" s="115">
        <v>240</v>
      </c>
      <c r="G164" s="115" t="s">
        <v>79</v>
      </c>
      <c r="H164" s="116" t="s">
        <v>153</v>
      </c>
      <c r="I164" s="116">
        <f>'Приложение 2'!$B$9</f>
        <v>920</v>
      </c>
      <c r="J164" s="117">
        <f>'Приложение 2'!K110</f>
        <v>4.4</v>
      </c>
      <c r="K164" s="117">
        <f>'Приложение 2'!L110</f>
        <v>0</v>
      </c>
      <c r="L164" s="117">
        <f t="shared" si="117"/>
        <v>0</v>
      </c>
    </row>
    <row r="165" ht="36" spans="1:12">
      <c r="A165" s="97" t="s">
        <v>187</v>
      </c>
      <c r="B165" s="95" t="s">
        <v>154</v>
      </c>
      <c r="C165" s="95" t="s">
        <v>65</v>
      </c>
      <c r="D165" s="95" t="s">
        <v>85</v>
      </c>
      <c r="E165" s="95" t="s">
        <v>188</v>
      </c>
      <c r="F165" s="95"/>
      <c r="G165" s="95"/>
      <c r="H165" s="98"/>
      <c r="I165" s="98"/>
      <c r="J165" s="108">
        <f>J166</f>
        <v>123.9</v>
      </c>
      <c r="K165" s="108">
        <f>K166</f>
        <v>56.3</v>
      </c>
      <c r="L165" s="108">
        <f t="shared" si="117"/>
        <v>45.4398708635997</v>
      </c>
    </row>
    <row r="166" ht="24" spans="1:12">
      <c r="A166" s="97" t="s">
        <v>107</v>
      </c>
      <c r="B166" s="95" t="s">
        <v>154</v>
      </c>
      <c r="C166" s="95" t="s">
        <v>65</v>
      </c>
      <c r="D166" s="95" t="s">
        <v>85</v>
      </c>
      <c r="E166" s="95" t="s">
        <v>188</v>
      </c>
      <c r="F166" s="95">
        <v>200</v>
      </c>
      <c r="G166" s="95"/>
      <c r="H166" s="95"/>
      <c r="I166" s="96"/>
      <c r="J166" s="108">
        <f>J167</f>
        <v>123.9</v>
      </c>
      <c r="K166" s="108">
        <f t="shared" ref="K166:K167" si="125">K167</f>
        <v>56.3</v>
      </c>
      <c r="L166" s="108">
        <f t="shared" si="117"/>
        <v>45.4398708635997</v>
      </c>
    </row>
    <row r="167" ht="36" spans="1:12">
      <c r="A167" s="94" t="s">
        <v>108</v>
      </c>
      <c r="B167" s="95" t="s">
        <v>154</v>
      </c>
      <c r="C167" s="95" t="s">
        <v>65</v>
      </c>
      <c r="D167" s="95" t="s">
        <v>85</v>
      </c>
      <c r="E167" s="95" t="s">
        <v>188</v>
      </c>
      <c r="F167" s="95">
        <v>240</v>
      </c>
      <c r="G167" s="95"/>
      <c r="H167" s="95"/>
      <c r="I167" s="95"/>
      <c r="J167" s="108">
        <f>J168</f>
        <v>123.9</v>
      </c>
      <c r="K167" s="108">
        <f t="shared" si="125"/>
        <v>56.3</v>
      </c>
      <c r="L167" s="108">
        <f t="shared" si="117"/>
        <v>45.4398708635997</v>
      </c>
    </row>
    <row r="168" spans="1:12">
      <c r="A168" s="97" t="s">
        <v>164</v>
      </c>
      <c r="B168" s="95" t="s">
        <v>154</v>
      </c>
      <c r="C168" s="95" t="s">
        <v>65</v>
      </c>
      <c r="D168" s="95" t="s">
        <v>85</v>
      </c>
      <c r="E168" s="95" t="s">
        <v>188</v>
      </c>
      <c r="F168" s="95">
        <v>240</v>
      </c>
      <c r="G168" s="95" t="s">
        <v>165</v>
      </c>
      <c r="H168" s="95"/>
      <c r="I168" s="96"/>
      <c r="J168" s="108">
        <f>J169</f>
        <v>123.9</v>
      </c>
      <c r="K168" s="108">
        <f t="shared" ref="K168:K169" si="126">K169</f>
        <v>56.3</v>
      </c>
      <c r="L168" s="108">
        <f t="shared" si="117"/>
        <v>45.4398708635997</v>
      </c>
    </row>
    <row r="169" spans="1:12">
      <c r="A169" s="94" t="s">
        <v>166</v>
      </c>
      <c r="B169" s="95" t="s">
        <v>154</v>
      </c>
      <c r="C169" s="95" t="s">
        <v>65</v>
      </c>
      <c r="D169" s="95" t="s">
        <v>85</v>
      </c>
      <c r="E169" s="95" t="s">
        <v>188</v>
      </c>
      <c r="F169" s="95">
        <v>240</v>
      </c>
      <c r="G169" s="95" t="s">
        <v>165</v>
      </c>
      <c r="H169" s="95" t="s">
        <v>153</v>
      </c>
      <c r="I169" s="95"/>
      <c r="J169" s="108">
        <f>J170</f>
        <v>123.9</v>
      </c>
      <c r="K169" s="108">
        <f t="shared" si="126"/>
        <v>56.3</v>
      </c>
      <c r="L169" s="108">
        <f t="shared" si="117"/>
        <v>45.4398708635997</v>
      </c>
    </row>
    <row r="170" ht="48" spans="1:12">
      <c r="A170" s="97" t="str">
        <f>$A$159</f>
        <v>Администрация Симкинского сельского поселения Большеберезниковского муниципального района Республики Мордовия</v>
      </c>
      <c r="B170" s="95" t="s">
        <v>154</v>
      </c>
      <c r="C170" s="95" t="s">
        <v>65</v>
      </c>
      <c r="D170" s="95" t="s">
        <v>85</v>
      </c>
      <c r="E170" s="95" t="s">
        <v>188</v>
      </c>
      <c r="F170" s="95">
        <v>240</v>
      </c>
      <c r="G170" s="95" t="s">
        <v>165</v>
      </c>
      <c r="H170" s="98" t="s">
        <v>153</v>
      </c>
      <c r="I170" s="98">
        <f>'Приложение 2'!$B$9</f>
        <v>920</v>
      </c>
      <c r="J170" s="108">
        <f>'Приложение 2'!K175</f>
        <v>123.9</v>
      </c>
      <c r="K170" s="108">
        <f>'Приложение 2'!L175</f>
        <v>56.3</v>
      </c>
      <c r="L170" s="108">
        <f t="shared" si="117"/>
        <v>45.4398708635997</v>
      </c>
    </row>
  </sheetData>
  <mergeCells count="11">
    <mergeCell ref="I1:L1"/>
    <mergeCell ref="I2:L2"/>
    <mergeCell ref="A3:L3"/>
    <mergeCell ref="I4:L4"/>
    <mergeCell ref="J5:L5"/>
    <mergeCell ref="A5:A6"/>
    <mergeCell ref="F5:F6"/>
    <mergeCell ref="G5:G6"/>
    <mergeCell ref="H5:H6"/>
    <mergeCell ref="I5:I6"/>
    <mergeCell ref="B5:E6"/>
  </mergeCells>
  <conditionalFormatting sqref="A17">
    <cfRule type="expression" dxfId="1" priority="100" stopIfTrue="1">
      <formula>$D17=""</formula>
    </cfRule>
    <cfRule type="expression" dxfId="2" priority="101" stopIfTrue="1">
      <formula>$G17&lt;&gt;""</formula>
    </cfRule>
    <cfRule type="expression" dxfId="3" priority="102" stopIfTrue="1">
      <formula>AND(#REF!="",$D17&lt;&gt;"")</formula>
    </cfRule>
    <cfRule type="expression" dxfId="1" priority="97" stopIfTrue="1">
      <formula>#REF!=""</formula>
    </cfRule>
    <cfRule type="expression" dxfId="2" priority="98" stopIfTrue="1">
      <formula>#REF!&lt;&gt;""</formula>
    </cfRule>
    <cfRule type="expression" dxfId="3" priority="99" stopIfTrue="1">
      <formula>AND($F17="",#REF!&lt;&gt;"")</formula>
    </cfRule>
    <cfRule type="expression" dxfId="1" priority="94" stopIfTrue="1">
      <formula>#REF!=""</formula>
    </cfRule>
    <cfRule type="expression" dxfId="2" priority="95" stopIfTrue="1">
      <formula>#REF!&lt;&gt;""</formula>
    </cfRule>
    <cfRule type="expression" dxfId="3" priority="96" stopIfTrue="1">
      <formula>AND($I17="",#REF!&lt;&gt;"")</formula>
    </cfRule>
    <cfRule type="expression" dxfId="1" priority="91" stopIfTrue="1">
      <formula>$D17=""</formula>
    </cfRule>
    <cfRule type="expression" dxfId="2" priority="92" stopIfTrue="1">
      <formula>#REF!&lt;&gt;""</formula>
    </cfRule>
    <cfRule type="expression" dxfId="3" priority="93" stopIfTrue="1">
      <formula>AND(#REF!="",$D17&lt;&gt;"")</formula>
    </cfRule>
    <cfRule type="expression" dxfId="1" priority="88" stopIfTrue="1">
      <formula>#REF!=""</formula>
    </cfRule>
    <cfRule type="expression" dxfId="2" priority="89" stopIfTrue="1">
      <formula>#REF!&lt;&gt;""</formula>
    </cfRule>
    <cfRule type="expression" dxfId="3" priority="90" stopIfTrue="1">
      <formula>AND($I17="",#REF!&lt;&gt;"")</formula>
    </cfRule>
    <cfRule type="expression" dxfId="1" priority="85" stopIfTrue="1">
      <formula>$D17=""</formula>
    </cfRule>
    <cfRule type="expression" dxfId="2" priority="86" stopIfTrue="1">
      <formula>#REF!&lt;&gt;""</formula>
    </cfRule>
    <cfRule type="expression" dxfId="3" priority="87" stopIfTrue="1">
      <formula>AND(#REF!="",$D17&lt;&gt;"")</formula>
    </cfRule>
    <cfRule type="expression" dxfId="1" priority="82" stopIfTrue="1">
      <formula>#REF!=""</formula>
    </cfRule>
    <cfRule type="expression" dxfId="2" priority="83" stopIfTrue="1">
      <formula>$K17&lt;&gt;""</formula>
    </cfRule>
    <cfRule type="expression" dxfId="3" priority="84" stopIfTrue="1">
      <formula>AND($I17="",#REF!&lt;&gt;"")</formula>
    </cfRule>
  </conditionalFormatting>
  <conditionalFormatting sqref="A18">
    <cfRule type="expression" dxfId="1" priority="79" stopIfTrue="1">
      <formula>$D18=""</formula>
    </cfRule>
    <cfRule type="expression" dxfId="2" priority="80" stopIfTrue="1">
      <formula>$G18&lt;&gt;""</formula>
    </cfRule>
    <cfRule type="expression" dxfId="3" priority="81" stopIfTrue="1">
      <formula>AND(#REF!="",$D18&lt;&gt;"")</formula>
    </cfRule>
    <cfRule type="expression" dxfId="1" priority="76" stopIfTrue="1">
      <formula>#REF!=""</formula>
    </cfRule>
    <cfRule type="expression" dxfId="2" priority="77" stopIfTrue="1">
      <formula>#REF!&lt;&gt;""</formula>
    </cfRule>
    <cfRule type="expression" dxfId="3" priority="78" stopIfTrue="1">
      <formula>AND($F18="",#REF!&lt;&gt;"")</formula>
    </cfRule>
    <cfRule type="expression" dxfId="1" priority="73" stopIfTrue="1">
      <formula>$D18=""</formula>
    </cfRule>
    <cfRule type="expression" dxfId="2" priority="74" stopIfTrue="1">
      <formula>#REF!&lt;&gt;""</formula>
    </cfRule>
    <cfRule type="expression" dxfId="3" priority="75" stopIfTrue="1">
      <formula>AND(#REF!="",$D18&lt;&gt;"")</formula>
    </cfRule>
    <cfRule type="expression" dxfId="1" priority="70" stopIfTrue="1">
      <formula>#REF!=""</formula>
    </cfRule>
    <cfRule type="expression" dxfId="2" priority="71" stopIfTrue="1">
      <formula>#REF!&lt;&gt;""</formula>
    </cfRule>
    <cfRule type="expression" dxfId="3" priority="72" stopIfTrue="1">
      <formula>AND($I18="",#REF!&lt;&gt;"")</formula>
    </cfRule>
    <cfRule type="expression" dxfId="1" priority="67" stopIfTrue="1">
      <formula>$D18=""</formula>
    </cfRule>
    <cfRule type="expression" dxfId="2" priority="68" stopIfTrue="1">
      <formula>#REF!&lt;&gt;""</formula>
    </cfRule>
    <cfRule type="expression" dxfId="3" priority="69" stopIfTrue="1">
      <formula>AND(#REF!="",$D18&lt;&gt;"")</formula>
    </cfRule>
    <cfRule type="expression" dxfId="1" priority="64" stopIfTrue="1">
      <formula>#REF!=""</formula>
    </cfRule>
    <cfRule type="expression" dxfId="2" priority="65" stopIfTrue="1">
      <formula>$K18&lt;&gt;""</formula>
    </cfRule>
    <cfRule type="expression" dxfId="3" priority="66" stopIfTrue="1">
      <formula>AND($I18="",#REF!&lt;&gt;"")</formula>
    </cfRule>
    <cfRule type="expression" dxfId="1" priority="49" stopIfTrue="1">
      <formula>$D18=""</formula>
    </cfRule>
    <cfRule type="expression" dxfId="2" priority="50" stopIfTrue="1">
      <formula>$G18&lt;&gt;""</formula>
    </cfRule>
    <cfRule type="expression" dxfId="3" priority="51" stopIfTrue="1">
      <formula>AND(#REF!="",$D18&lt;&gt;"")</formula>
    </cfRule>
    <cfRule type="expression" dxfId="1" priority="46" stopIfTrue="1">
      <formula>#REF!=""</formula>
    </cfRule>
    <cfRule type="expression" dxfId="2" priority="47" stopIfTrue="1">
      <formula>#REF!&lt;&gt;""</formula>
    </cfRule>
    <cfRule type="expression" dxfId="3" priority="48" stopIfTrue="1">
      <formula>AND($F18="",#REF!&lt;&gt;"")</formula>
    </cfRule>
    <cfRule type="expression" dxfId="1" priority="43" stopIfTrue="1">
      <formula>#REF!=""</formula>
    </cfRule>
    <cfRule type="expression" dxfId="2" priority="44" stopIfTrue="1">
      <formula>#REF!&lt;&gt;""</formula>
    </cfRule>
    <cfRule type="expression" dxfId="3" priority="45" stopIfTrue="1">
      <formula>AND($I18="",#REF!&lt;&gt;"")</formula>
    </cfRule>
    <cfRule type="expression" dxfId="1" priority="40" stopIfTrue="1">
      <formula>$D18=""</formula>
    </cfRule>
    <cfRule type="expression" dxfId="2" priority="41" stopIfTrue="1">
      <formula>#REF!&lt;&gt;""</formula>
    </cfRule>
    <cfRule type="expression" dxfId="3" priority="42" stopIfTrue="1">
      <formula>AND(#REF!="",$D18&lt;&gt;"")</formula>
    </cfRule>
    <cfRule type="expression" dxfId="1" priority="37" stopIfTrue="1">
      <formula>#REF!=""</formula>
    </cfRule>
    <cfRule type="expression" dxfId="2" priority="38" stopIfTrue="1">
      <formula>#REF!&lt;&gt;""</formula>
    </cfRule>
    <cfRule type="expression" dxfId="3" priority="39" stopIfTrue="1">
      <formula>AND($I18="",#REF!&lt;&gt;"")</formula>
    </cfRule>
    <cfRule type="expression" dxfId="1" priority="34" stopIfTrue="1">
      <formula>$D18=""</formula>
    </cfRule>
    <cfRule type="expression" dxfId="2" priority="35" stopIfTrue="1">
      <formula>#REF!&lt;&gt;""</formula>
    </cfRule>
    <cfRule type="expression" dxfId="3" priority="36" stopIfTrue="1">
      <formula>AND(#REF!="",$D18&lt;&gt;"")</formula>
    </cfRule>
    <cfRule type="expression" dxfId="1" priority="31" stopIfTrue="1">
      <formula>#REF!=""</formula>
    </cfRule>
    <cfRule type="expression" dxfId="2" priority="32" stopIfTrue="1">
      <formula>$K18&lt;&gt;""</formula>
    </cfRule>
    <cfRule type="expression" dxfId="3" priority="33" stopIfTrue="1">
      <formula>AND($I18="",#REF!&lt;&gt;"")</formula>
    </cfRule>
  </conditionalFormatting>
  <conditionalFormatting sqref="A19">
    <cfRule type="expression" dxfId="1" priority="61" stopIfTrue="1">
      <formula>#REF!=""</formula>
    </cfRule>
    <cfRule type="expression" dxfId="2" priority="62" stopIfTrue="1">
      <formula>#REF!&lt;&gt;""</formula>
    </cfRule>
    <cfRule type="expression" dxfId="3" priority="63" stopIfTrue="1">
      <formula>AND($I19="",#REF!&lt;&gt;"")</formula>
    </cfRule>
    <cfRule type="expression" dxfId="1" priority="58" stopIfTrue="1">
      <formula>#REF!=""</formula>
    </cfRule>
    <cfRule type="expression" dxfId="2" priority="59" stopIfTrue="1">
      <formula>#REF!&lt;&gt;""</formula>
    </cfRule>
    <cfRule type="expression" dxfId="3" priority="60" stopIfTrue="1">
      <formula>AND($I19="",#REF!&lt;&gt;"")</formula>
    </cfRule>
    <cfRule type="expression" dxfId="1" priority="55" stopIfTrue="1">
      <formula>#REF!=""</formula>
    </cfRule>
    <cfRule type="expression" dxfId="2" priority="56" stopIfTrue="1">
      <formula>#REF!&lt;&gt;""</formula>
    </cfRule>
    <cfRule type="expression" dxfId="3" priority="57" stopIfTrue="1">
      <formula>AND($I19="",#REF!&lt;&gt;"")</formula>
    </cfRule>
    <cfRule type="expression" dxfId="1" priority="52" stopIfTrue="1">
      <formula>#REF!=""</formula>
    </cfRule>
    <cfRule type="expression" dxfId="2" priority="53" stopIfTrue="1">
      <formula>#REF!&lt;&gt;""</formula>
    </cfRule>
    <cfRule type="expression" dxfId="3" priority="54" stopIfTrue="1">
      <formula>AND($I19="",#REF!&lt;&gt;"")</formula>
    </cfRule>
    <cfRule type="expression" dxfId="1" priority="28" stopIfTrue="1">
      <formula>$D19=""</formula>
    </cfRule>
    <cfRule type="expression" dxfId="2" priority="29" stopIfTrue="1">
      <formula>$G19&lt;&gt;""</formula>
    </cfRule>
    <cfRule type="expression" dxfId="3" priority="30" stopIfTrue="1">
      <formula>AND(#REF!="",$D19&lt;&gt;"")</formula>
    </cfRule>
    <cfRule type="expression" dxfId="1" priority="25" stopIfTrue="1">
      <formula>#REF!=""</formula>
    </cfRule>
    <cfRule type="expression" dxfId="2" priority="26" stopIfTrue="1">
      <formula>#REF!&lt;&gt;""</formula>
    </cfRule>
    <cfRule type="expression" dxfId="3" priority="27" stopIfTrue="1">
      <formula>AND($F19="",#REF!&lt;&gt;"")</formula>
    </cfRule>
    <cfRule type="expression" dxfId="1" priority="22" stopIfTrue="1">
      <formula>$D19=""</formula>
    </cfRule>
    <cfRule type="expression" dxfId="2" priority="23" stopIfTrue="1">
      <formula>#REF!&lt;&gt;""</formula>
    </cfRule>
    <cfRule type="expression" dxfId="3" priority="24" stopIfTrue="1">
      <formula>AND(#REF!="",$D19&lt;&gt;"")</formula>
    </cfRule>
    <cfRule type="expression" dxfId="1" priority="19" stopIfTrue="1">
      <formula>#REF!=""</formula>
    </cfRule>
    <cfRule type="expression" dxfId="2" priority="20" stopIfTrue="1">
      <formula>#REF!&lt;&gt;""</formula>
    </cfRule>
    <cfRule type="expression" dxfId="3" priority="21" stopIfTrue="1">
      <formula>AND($I19="",#REF!&lt;&gt;"")</formula>
    </cfRule>
    <cfRule type="expression" dxfId="1" priority="16" stopIfTrue="1">
      <formula>$D19=""</formula>
    </cfRule>
    <cfRule type="expression" dxfId="2" priority="17" stopIfTrue="1">
      <formula>#REF!&lt;&gt;""</formula>
    </cfRule>
    <cfRule type="expression" dxfId="3" priority="18" stopIfTrue="1">
      <formula>AND(#REF!="",$D19&lt;&gt;"")</formula>
    </cfRule>
    <cfRule type="expression" dxfId="1" priority="13" stopIfTrue="1">
      <formula>#REF!=""</formula>
    </cfRule>
    <cfRule type="expression" dxfId="2" priority="14" stopIfTrue="1">
      <formula>$K19&lt;&gt;""</formula>
    </cfRule>
    <cfRule type="expression" dxfId="3" priority="15" stopIfTrue="1">
      <formula>AND($I19="",#REF!&lt;&gt;"")</formula>
    </cfRule>
  </conditionalFormatting>
  <conditionalFormatting sqref="A20">
    <cfRule type="expression" dxfId="1" priority="1" stopIfTrue="1">
      <formula>#REF!=""</formula>
    </cfRule>
    <cfRule type="expression" dxfId="2" priority="2" stopIfTrue="1">
      <formula>#REF!&lt;&gt;""</formula>
    </cfRule>
    <cfRule type="expression" dxfId="3" priority="3" stopIfTrue="1">
      <formula>AND($I20="",#REF!&lt;&gt;"")</formula>
    </cfRule>
    <cfRule type="expression" dxfId="1" priority="103" stopIfTrue="1">
      <formula>$D20=""</formula>
    </cfRule>
    <cfRule type="expression" dxfId="2" priority="104" stopIfTrue="1">
      <formula>#REF!&lt;&gt;""</formula>
    </cfRule>
    <cfRule type="expression" dxfId="3" priority="105" stopIfTrue="1">
      <formula>AND(#REF!="",$D20&lt;&gt;"")</formula>
    </cfRule>
    <cfRule type="expression" dxfId="1" priority="109" stopIfTrue="1">
      <formula>#REF!=""</formula>
    </cfRule>
    <cfRule type="expression" dxfId="2" priority="110" stopIfTrue="1">
      <formula>$K20&lt;&gt;""</formula>
    </cfRule>
    <cfRule type="expression" dxfId="3" priority="111" stopIfTrue="1">
      <formula>AND($I20="",#REF!&lt;&gt;"")</formula>
    </cfRule>
    <cfRule type="expression" dxfId="1" priority="106" stopIfTrue="1">
      <formula>#REF!=""</formula>
    </cfRule>
    <cfRule type="expression" dxfId="2" priority="107" stopIfTrue="1">
      <formula>#REF!&lt;&gt;""</formula>
    </cfRule>
    <cfRule type="expression" dxfId="3" priority="108" stopIfTrue="1">
      <formula>AND(#REF!="",#REF!&lt;&gt;"")</formula>
    </cfRule>
    <cfRule type="expression" dxfId="1" priority="10" stopIfTrue="1">
      <formula>#REF!=""</formula>
    </cfRule>
    <cfRule type="expression" dxfId="2" priority="11" stopIfTrue="1">
      <formula>#REF!&lt;&gt;""</formula>
    </cfRule>
    <cfRule type="expression" dxfId="3" priority="12" stopIfTrue="1">
      <formula>AND($I20="",#REF!&lt;&gt;"")</formula>
    </cfRule>
    <cfRule type="expression" dxfId="1" priority="7" stopIfTrue="1">
      <formula>#REF!=""</formula>
    </cfRule>
    <cfRule type="expression" dxfId="2" priority="8" stopIfTrue="1">
      <formula>#REF!&lt;&gt;""</formula>
    </cfRule>
    <cfRule type="expression" dxfId="3" priority="9" stopIfTrue="1">
      <formula>AND($I20="",#REF!&lt;&gt;"")</formula>
    </cfRule>
    <cfRule type="expression" dxfId="1" priority="4" stopIfTrue="1">
      <formula>#REF!=""</formula>
    </cfRule>
    <cfRule type="expression" dxfId="2" priority="5" stopIfTrue="1">
      <formula>#REF!&lt;&gt;""</formula>
    </cfRule>
    <cfRule type="expression" dxfId="3" priority="6" stopIfTrue="1">
      <formula>AND($I20="",#REF!&lt;&gt;"")</formula>
    </cfRule>
  </conditionalFormatting>
  <pageMargins left="0.4330709" right="0.2362205" top="0.7027559" bottom="1.220866" header="0.3" footer="0.3"/>
  <pageSetup paperSize="9" scale="92" orientation="portrait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view="pageBreakPreview" zoomScale="90" zoomScaleNormal="100" workbookViewId="0">
      <selection activeCell="C31" sqref="C31"/>
    </sheetView>
  </sheetViews>
  <sheetFormatPr defaultColWidth="9" defaultRowHeight="12.75"/>
  <cols>
    <col min="1" max="1" width="37.1666666666667" style="34" customWidth="1"/>
    <col min="2" max="2" width="70.5" style="34" customWidth="1"/>
    <col min="3" max="3" width="18.6666666666667" style="34" customWidth="1"/>
    <col min="4" max="4" width="19.3333333333333" style="34" customWidth="1"/>
    <col min="5" max="5" width="18" style="34" customWidth="1"/>
    <col min="6" max="6" width="24" style="34" customWidth="1"/>
    <col min="7" max="7" width="17.3333333333333" style="34" customWidth="1"/>
    <col min="8" max="8" width="17.5" style="34" customWidth="1"/>
    <col min="9" max="9" width="17" style="34" customWidth="1"/>
    <col min="10" max="256" width="9.33333333333333" style="34"/>
    <col min="257" max="257" width="37.1666666666667" style="34" customWidth="1"/>
    <col min="258" max="258" width="70.5" style="34" customWidth="1"/>
    <col min="259" max="259" width="18.6666666666667" style="34" customWidth="1"/>
    <col min="260" max="260" width="20.5" style="34" customWidth="1"/>
    <col min="261" max="261" width="18" style="34" customWidth="1"/>
    <col min="262" max="262" width="24" style="34" customWidth="1"/>
    <col min="263" max="263" width="17.3333333333333" style="34" customWidth="1"/>
    <col min="264" max="264" width="17.5" style="34" customWidth="1"/>
    <col min="265" max="265" width="17" style="34" customWidth="1"/>
    <col min="266" max="512" width="9.33333333333333" style="34"/>
    <col min="513" max="513" width="37.1666666666667" style="34" customWidth="1"/>
    <col min="514" max="514" width="70.5" style="34" customWidth="1"/>
    <col min="515" max="515" width="18.6666666666667" style="34" customWidth="1"/>
    <col min="516" max="516" width="20.5" style="34" customWidth="1"/>
    <col min="517" max="517" width="18" style="34" customWidth="1"/>
    <col min="518" max="518" width="24" style="34" customWidth="1"/>
    <col min="519" max="519" width="17.3333333333333" style="34" customWidth="1"/>
    <col min="520" max="520" width="17.5" style="34" customWidth="1"/>
    <col min="521" max="521" width="17" style="34" customWidth="1"/>
    <col min="522" max="768" width="9.33333333333333" style="34"/>
    <col min="769" max="769" width="37.1666666666667" style="34" customWidth="1"/>
    <col min="770" max="770" width="70.5" style="34" customWidth="1"/>
    <col min="771" max="771" width="18.6666666666667" style="34" customWidth="1"/>
    <col min="772" max="772" width="20.5" style="34" customWidth="1"/>
    <col min="773" max="773" width="18" style="34" customWidth="1"/>
    <col min="774" max="774" width="24" style="34" customWidth="1"/>
    <col min="775" max="775" width="17.3333333333333" style="34" customWidth="1"/>
    <col min="776" max="776" width="17.5" style="34" customWidth="1"/>
    <col min="777" max="777" width="17" style="34" customWidth="1"/>
    <col min="778" max="1024" width="9.33333333333333" style="34"/>
    <col min="1025" max="1025" width="37.1666666666667" style="34" customWidth="1"/>
    <col min="1026" max="1026" width="70.5" style="34" customWidth="1"/>
    <col min="1027" max="1027" width="18.6666666666667" style="34" customWidth="1"/>
    <col min="1028" max="1028" width="20.5" style="34" customWidth="1"/>
    <col min="1029" max="1029" width="18" style="34" customWidth="1"/>
    <col min="1030" max="1030" width="24" style="34" customWidth="1"/>
    <col min="1031" max="1031" width="17.3333333333333" style="34" customWidth="1"/>
    <col min="1032" max="1032" width="17.5" style="34" customWidth="1"/>
    <col min="1033" max="1033" width="17" style="34" customWidth="1"/>
    <col min="1034" max="1280" width="9.33333333333333" style="34"/>
    <col min="1281" max="1281" width="37.1666666666667" style="34" customWidth="1"/>
    <col min="1282" max="1282" width="70.5" style="34" customWidth="1"/>
    <col min="1283" max="1283" width="18.6666666666667" style="34" customWidth="1"/>
    <col min="1284" max="1284" width="20.5" style="34" customWidth="1"/>
    <col min="1285" max="1285" width="18" style="34" customWidth="1"/>
    <col min="1286" max="1286" width="24" style="34" customWidth="1"/>
    <col min="1287" max="1287" width="17.3333333333333" style="34" customWidth="1"/>
    <col min="1288" max="1288" width="17.5" style="34" customWidth="1"/>
    <col min="1289" max="1289" width="17" style="34" customWidth="1"/>
    <col min="1290" max="1536" width="9.33333333333333" style="34"/>
    <col min="1537" max="1537" width="37.1666666666667" style="34" customWidth="1"/>
    <col min="1538" max="1538" width="70.5" style="34" customWidth="1"/>
    <col min="1539" max="1539" width="18.6666666666667" style="34" customWidth="1"/>
    <col min="1540" max="1540" width="20.5" style="34" customWidth="1"/>
    <col min="1541" max="1541" width="18" style="34" customWidth="1"/>
    <col min="1542" max="1542" width="24" style="34" customWidth="1"/>
    <col min="1543" max="1543" width="17.3333333333333" style="34" customWidth="1"/>
    <col min="1544" max="1544" width="17.5" style="34" customWidth="1"/>
    <col min="1545" max="1545" width="17" style="34" customWidth="1"/>
    <col min="1546" max="1792" width="9.33333333333333" style="34"/>
    <col min="1793" max="1793" width="37.1666666666667" style="34" customWidth="1"/>
    <col min="1794" max="1794" width="70.5" style="34" customWidth="1"/>
    <col min="1795" max="1795" width="18.6666666666667" style="34" customWidth="1"/>
    <col min="1796" max="1796" width="20.5" style="34" customWidth="1"/>
    <col min="1797" max="1797" width="18" style="34" customWidth="1"/>
    <col min="1798" max="1798" width="24" style="34" customWidth="1"/>
    <col min="1799" max="1799" width="17.3333333333333" style="34" customWidth="1"/>
    <col min="1800" max="1800" width="17.5" style="34" customWidth="1"/>
    <col min="1801" max="1801" width="17" style="34" customWidth="1"/>
    <col min="1802" max="2048" width="9.33333333333333" style="34"/>
    <col min="2049" max="2049" width="37.1666666666667" style="34" customWidth="1"/>
    <col min="2050" max="2050" width="70.5" style="34" customWidth="1"/>
    <col min="2051" max="2051" width="18.6666666666667" style="34" customWidth="1"/>
    <col min="2052" max="2052" width="20.5" style="34" customWidth="1"/>
    <col min="2053" max="2053" width="18" style="34" customWidth="1"/>
    <col min="2054" max="2054" width="24" style="34" customWidth="1"/>
    <col min="2055" max="2055" width="17.3333333333333" style="34" customWidth="1"/>
    <col min="2056" max="2056" width="17.5" style="34" customWidth="1"/>
    <col min="2057" max="2057" width="17" style="34" customWidth="1"/>
    <col min="2058" max="2304" width="9.33333333333333" style="34"/>
    <col min="2305" max="2305" width="37.1666666666667" style="34" customWidth="1"/>
    <col min="2306" max="2306" width="70.5" style="34" customWidth="1"/>
    <col min="2307" max="2307" width="18.6666666666667" style="34" customWidth="1"/>
    <col min="2308" max="2308" width="20.5" style="34" customWidth="1"/>
    <col min="2309" max="2309" width="18" style="34" customWidth="1"/>
    <col min="2310" max="2310" width="24" style="34" customWidth="1"/>
    <col min="2311" max="2311" width="17.3333333333333" style="34" customWidth="1"/>
    <col min="2312" max="2312" width="17.5" style="34" customWidth="1"/>
    <col min="2313" max="2313" width="17" style="34" customWidth="1"/>
    <col min="2314" max="2560" width="9.33333333333333" style="34"/>
    <col min="2561" max="2561" width="37.1666666666667" style="34" customWidth="1"/>
    <col min="2562" max="2562" width="70.5" style="34" customWidth="1"/>
    <col min="2563" max="2563" width="18.6666666666667" style="34" customWidth="1"/>
    <col min="2564" max="2564" width="20.5" style="34" customWidth="1"/>
    <col min="2565" max="2565" width="18" style="34" customWidth="1"/>
    <col min="2566" max="2566" width="24" style="34" customWidth="1"/>
    <col min="2567" max="2567" width="17.3333333333333" style="34" customWidth="1"/>
    <col min="2568" max="2568" width="17.5" style="34" customWidth="1"/>
    <col min="2569" max="2569" width="17" style="34" customWidth="1"/>
    <col min="2570" max="2816" width="9.33333333333333" style="34"/>
    <col min="2817" max="2817" width="37.1666666666667" style="34" customWidth="1"/>
    <col min="2818" max="2818" width="70.5" style="34" customWidth="1"/>
    <col min="2819" max="2819" width="18.6666666666667" style="34" customWidth="1"/>
    <col min="2820" max="2820" width="20.5" style="34" customWidth="1"/>
    <col min="2821" max="2821" width="18" style="34" customWidth="1"/>
    <col min="2822" max="2822" width="24" style="34" customWidth="1"/>
    <col min="2823" max="2823" width="17.3333333333333" style="34" customWidth="1"/>
    <col min="2824" max="2824" width="17.5" style="34" customWidth="1"/>
    <col min="2825" max="2825" width="17" style="34" customWidth="1"/>
    <col min="2826" max="3072" width="9.33333333333333" style="34"/>
    <col min="3073" max="3073" width="37.1666666666667" style="34" customWidth="1"/>
    <col min="3074" max="3074" width="70.5" style="34" customWidth="1"/>
    <col min="3075" max="3075" width="18.6666666666667" style="34" customWidth="1"/>
    <col min="3076" max="3076" width="20.5" style="34" customWidth="1"/>
    <col min="3077" max="3077" width="18" style="34" customWidth="1"/>
    <col min="3078" max="3078" width="24" style="34" customWidth="1"/>
    <col min="3079" max="3079" width="17.3333333333333" style="34" customWidth="1"/>
    <col min="3080" max="3080" width="17.5" style="34" customWidth="1"/>
    <col min="3081" max="3081" width="17" style="34" customWidth="1"/>
    <col min="3082" max="3328" width="9.33333333333333" style="34"/>
    <col min="3329" max="3329" width="37.1666666666667" style="34" customWidth="1"/>
    <col min="3330" max="3330" width="70.5" style="34" customWidth="1"/>
    <col min="3331" max="3331" width="18.6666666666667" style="34" customWidth="1"/>
    <col min="3332" max="3332" width="20.5" style="34" customWidth="1"/>
    <col min="3333" max="3333" width="18" style="34" customWidth="1"/>
    <col min="3334" max="3334" width="24" style="34" customWidth="1"/>
    <col min="3335" max="3335" width="17.3333333333333" style="34" customWidth="1"/>
    <col min="3336" max="3336" width="17.5" style="34" customWidth="1"/>
    <col min="3337" max="3337" width="17" style="34" customWidth="1"/>
    <col min="3338" max="3584" width="9.33333333333333" style="34"/>
    <col min="3585" max="3585" width="37.1666666666667" style="34" customWidth="1"/>
    <col min="3586" max="3586" width="70.5" style="34" customWidth="1"/>
    <col min="3587" max="3587" width="18.6666666666667" style="34" customWidth="1"/>
    <col min="3588" max="3588" width="20.5" style="34" customWidth="1"/>
    <col min="3589" max="3589" width="18" style="34" customWidth="1"/>
    <col min="3590" max="3590" width="24" style="34" customWidth="1"/>
    <col min="3591" max="3591" width="17.3333333333333" style="34" customWidth="1"/>
    <col min="3592" max="3592" width="17.5" style="34" customWidth="1"/>
    <col min="3593" max="3593" width="17" style="34" customWidth="1"/>
    <col min="3594" max="3840" width="9.33333333333333" style="34"/>
    <col min="3841" max="3841" width="37.1666666666667" style="34" customWidth="1"/>
    <col min="3842" max="3842" width="70.5" style="34" customWidth="1"/>
    <col min="3843" max="3843" width="18.6666666666667" style="34" customWidth="1"/>
    <col min="3844" max="3844" width="20.5" style="34" customWidth="1"/>
    <col min="3845" max="3845" width="18" style="34" customWidth="1"/>
    <col min="3846" max="3846" width="24" style="34" customWidth="1"/>
    <col min="3847" max="3847" width="17.3333333333333" style="34" customWidth="1"/>
    <col min="3848" max="3848" width="17.5" style="34" customWidth="1"/>
    <col min="3849" max="3849" width="17" style="34" customWidth="1"/>
    <col min="3850" max="4096" width="9.33333333333333" style="34"/>
    <col min="4097" max="4097" width="37.1666666666667" style="34" customWidth="1"/>
    <col min="4098" max="4098" width="70.5" style="34" customWidth="1"/>
    <col min="4099" max="4099" width="18.6666666666667" style="34" customWidth="1"/>
    <col min="4100" max="4100" width="20.5" style="34" customWidth="1"/>
    <col min="4101" max="4101" width="18" style="34" customWidth="1"/>
    <col min="4102" max="4102" width="24" style="34" customWidth="1"/>
    <col min="4103" max="4103" width="17.3333333333333" style="34" customWidth="1"/>
    <col min="4104" max="4104" width="17.5" style="34" customWidth="1"/>
    <col min="4105" max="4105" width="17" style="34" customWidth="1"/>
    <col min="4106" max="4352" width="9.33333333333333" style="34"/>
    <col min="4353" max="4353" width="37.1666666666667" style="34" customWidth="1"/>
    <col min="4354" max="4354" width="70.5" style="34" customWidth="1"/>
    <col min="4355" max="4355" width="18.6666666666667" style="34" customWidth="1"/>
    <col min="4356" max="4356" width="20.5" style="34" customWidth="1"/>
    <col min="4357" max="4357" width="18" style="34" customWidth="1"/>
    <col min="4358" max="4358" width="24" style="34" customWidth="1"/>
    <col min="4359" max="4359" width="17.3333333333333" style="34" customWidth="1"/>
    <col min="4360" max="4360" width="17.5" style="34" customWidth="1"/>
    <col min="4361" max="4361" width="17" style="34" customWidth="1"/>
    <col min="4362" max="4608" width="9.33333333333333" style="34"/>
    <col min="4609" max="4609" width="37.1666666666667" style="34" customWidth="1"/>
    <col min="4610" max="4610" width="70.5" style="34" customWidth="1"/>
    <col min="4611" max="4611" width="18.6666666666667" style="34" customWidth="1"/>
    <col min="4612" max="4612" width="20.5" style="34" customWidth="1"/>
    <col min="4613" max="4613" width="18" style="34" customWidth="1"/>
    <col min="4614" max="4614" width="24" style="34" customWidth="1"/>
    <col min="4615" max="4615" width="17.3333333333333" style="34" customWidth="1"/>
    <col min="4616" max="4616" width="17.5" style="34" customWidth="1"/>
    <col min="4617" max="4617" width="17" style="34" customWidth="1"/>
    <col min="4618" max="4864" width="9.33333333333333" style="34"/>
    <col min="4865" max="4865" width="37.1666666666667" style="34" customWidth="1"/>
    <col min="4866" max="4866" width="70.5" style="34" customWidth="1"/>
    <col min="4867" max="4867" width="18.6666666666667" style="34" customWidth="1"/>
    <col min="4868" max="4868" width="20.5" style="34" customWidth="1"/>
    <col min="4869" max="4869" width="18" style="34" customWidth="1"/>
    <col min="4870" max="4870" width="24" style="34" customWidth="1"/>
    <col min="4871" max="4871" width="17.3333333333333" style="34" customWidth="1"/>
    <col min="4872" max="4872" width="17.5" style="34" customWidth="1"/>
    <col min="4873" max="4873" width="17" style="34" customWidth="1"/>
    <col min="4874" max="5120" width="9.33333333333333" style="34"/>
    <col min="5121" max="5121" width="37.1666666666667" style="34" customWidth="1"/>
    <col min="5122" max="5122" width="70.5" style="34" customWidth="1"/>
    <col min="5123" max="5123" width="18.6666666666667" style="34" customWidth="1"/>
    <col min="5124" max="5124" width="20.5" style="34" customWidth="1"/>
    <col min="5125" max="5125" width="18" style="34" customWidth="1"/>
    <col min="5126" max="5126" width="24" style="34" customWidth="1"/>
    <col min="5127" max="5127" width="17.3333333333333" style="34" customWidth="1"/>
    <col min="5128" max="5128" width="17.5" style="34" customWidth="1"/>
    <col min="5129" max="5129" width="17" style="34" customWidth="1"/>
    <col min="5130" max="5376" width="9.33333333333333" style="34"/>
    <col min="5377" max="5377" width="37.1666666666667" style="34" customWidth="1"/>
    <col min="5378" max="5378" width="70.5" style="34" customWidth="1"/>
    <col min="5379" max="5379" width="18.6666666666667" style="34" customWidth="1"/>
    <col min="5380" max="5380" width="20.5" style="34" customWidth="1"/>
    <col min="5381" max="5381" width="18" style="34" customWidth="1"/>
    <col min="5382" max="5382" width="24" style="34" customWidth="1"/>
    <col min="5383" max="5383" width="17.3333333333333" style="34" customWidth="1"/>
    <col min="5384" max="5384" width="17.5" style="34" customWidth="1"/>
    <col min="5385" max="5385" width="17" style="34" customWidth="1"/>
    <col min="5386" max="5632" width="9.33333333333333" style="34"/>
    <col min="5633" max="5633" width="37.1666666666667" style="34" customWidth="1"/>
    <col min="5634" max="5634" width="70.5" style="34" customWidth="1"/>
    <col min="5635" max="5635" width="18.6666666666667" style="34" customWidth="1"/>
    <col min="5636" max="5636" width="20.5" style="34" customWidth="1"/>
    <col min="5637" max="5637" width="18" style="34" customWidth="1"/>
    <col min="5638" max="5638" width="24" style="34" customWidth="1"/>
    <col min="5639" max="5639" width="17.3333333333333" style="34" customWidth="1"/>
    <col min="5640" max="5640" width="17.5" style="34" customWidth="1"/>
    <col min="5641" max="5641" width="17" style="34" customWidth="1"/>
    <col min="5642" max="5888" width="9.33333333333333" style="34"/>
    <col min="5889" max="5889" width="37.1666666666667" style="34" customWidth="1"/>
    <col min="5890" max="5890" width="70.5" style="34" customWidth="1"/>
    <col min="5891" max="5891" width="18.6666666666667" style="34" customWidth="1"/>
    <col min="5892" max="5892" width="20.5" style="34" customWidth="1"/>
    <col min="5893" max="5893" width="18" style="34" customWidth="1"/>
    <col min="5894" max="5894" width="24" style="34" customWidth="1"/>
    <col min="5895" max="5895" width="17.3333333333333" style="34" customWidth="1"/>
    <col min="5896" max="5896" width="17.5" style="34" customWidth="1"/>
    <col min="5897" max="5897" width="17" style="34" customWidth="1"/>
    <col min="5898" max="6144" width="9.33333333333333" style="34"/>
    <col min="6145" max="6145" width="37.1666666666667" style="34" customWidth="1"/>
    <col min="6146" max="6146" width="70.5" style="34" customWidth="1"/>
    <col min="6147" max="6147" width="18.6666666666667" style="34" customWidth="1"/>
    <col min="6148" max="6148" width="20.5" style="34" customWidth="1"/>
    <col min="6149" max="6149" width="18" style="34" customWidth="1"/>
    <col min="6150" max="6150" width="24" style="34" customWidth="1"/>
    <col min="6151" max="6151" width="17.3333333333333" style="34" customWidth="1"/>
    <col min="6152" max="6152" width="17.5" style="34" customWidth="1"/>
    <col min="6153" max="6153" width="17" style="34" customWidth="1"/>
    <col min="6154" max="6400" width="9.33333333333333" style="34"/>
    <col min="6401" max="6401" width="37.1666666666667" style="34" customWidth="1"/>
    <col min="6402" max="6402" width="70.5" style="34" customWidth="1"/>
    <col min="6403" max="6403" width="18.6666666666667" style="34" customWidth="1"/>
    <col min="6404" max="6404" width="20.5" style="34" customWidth="1"/>
    <col min="6405" max="6405" width="18" style="34" customWidth="1"/>
    <col min="6406" max="6406" width="24" style="34" customWidth="1"/>
    <col min="6407" max="6407" width="17.3333333333333" style="34" customWidth="1"/>
    <col min="6408" max="6408" width="17.5" style="34" customWidth="1"/>
    <col min="6409" max="6409" width="17" style="34" customWidth="1"/>
    <col min="6410" max="6656" width="9.33333333333333" style="34"/>
    <col min="6657" max="6657" width="37.1666666666667" style="34" customWidth="1"/>
    <col min="6658" max="6658" width="70.5" style="34" customWidth="1"/>
    <col min="6659" max="6659" width="18.6666666666667" style="34" customWidth="1"/>
    <col min="6660" max="6660" width="20.5" style="34" customWidth="1"/>
    <col min="6661" max="6661" width="18" style="34" customWidth="1"/>
    <col min="6662" max="6662" width="24" style="34" customWidth="1"/>
    <col min="6663" max="6663" width="17.3333333333333" style="34" customWidth="1"/>
    <col min="6664" max="6664" width="17.5" style="34" customWidth="1"/>
    <col min="6665" max="6665" width="17" style="34" customWidth="1"/>
    <col min="6666" max="6912" width="9.33333333333333" style="34"/>
    <col min="6913" max="6913" width="37.1666666666667" style="34" customWidth="1"/>
    <col min="6914" max="6914" width="70.5" style="34" customWidth="1"/>
    <col min="6915" max="6915" width="18.6666666666667" style="34" customWidth="1"/>
    <col min="6916" max="6916" width="20.5" style="34" customWidth="1"/>
    <col min="6917" max="6917" width="18" style="34" customWidth="1"/>
    <col min="6918" max="6918" width="24" style="34" customWidth="1"/>
    <col min="6919" max="6919" width="17.3333333333333" style="34" customWidth="1"/>
    <col min="6920" max="6920" width="17.5" style="34" customWidth="1"/>
    <col min="6921" max="6921" width="17" style="34" customWidth="1"/>
    <col min="6922" max="7168" width="9.33333333333333" style="34"/>
    <col min="7169" max="7169" width="37.1666666666667" style="34" customWidth="1"/>
    <col min="7170" max="7170" width="70.5" style="34" customWidth="1"/>
    <col min="7171" max="7171" width="18.6666666666667" style="34" customWidth="1"/>
    <col min="7172" max="7172" width="20.5" style="34" customWidth="1"/>
    <col min="7173" max="7173" width="18" style="34" customWidth="1"/>
    <col min="7174" max="7174" width="24" style="34" customWidth="1"/>
    <col min="7175" max="7175" width="17.3333333333333" style="34" customWidth="1"/>
    <col min="7176" max="7176" width="17.5" style="34" customWidth="1"/>
    <col min="7177" max="7177" width="17" style="34" customWidth="1"/>
    <col min="7178" max="7424" width="9.33333333333333" style="34"/>
    <col min="7425" max="7425" width="37.1666666666667" style="34" customWidth="1"/>
    <col min="7426" max="7426" width="70.5" style="34" customWidth="1"/>
    <col min="7427" max="7427" width="18.6666666666667" style="34" customWidth="1"/>
    <col min="7428" max="7428" width="20.5" style="34" customWidth="1"/>
    <col min="7429" max="7429" width="18" style="34" customWidth="1"/>
    <col min="7430" max="7430" width="24" style="34" customWidth="1"/>
    <col min="7431" max="7431" width="17.3333333333333" style="34" customWidth="1"/>
    <col min="7432" max="7432" width="17.5" style="34" customWidth="1"/>
    <col min="7433" max="7433" width="17" style="34" customWidth="1"/>
    <col min="7434" max="7680" width="9.33333333333333" style="34"/>
    <col min="7681" max="7681" width="37.1666666666667" style="34" customWidth="1"/>
    <col min="7682" max="7682" width="70.5" style="34" customWidth="1"/>
    <col min="7683" max="7683" width="18.6666666666667" style="34" customWidth="1"/>
    <col min="7684" max="7684" width="20.5" style="34" customWidth="1"/>
    <col min="7685" max="7685" width="18" style="34" customWidth="1"/>
    <col min="7686" max="7686" width="24" style="34" customWidth="1"/>
    <col min="7687" max="7687" width="17.3333333333333" style="34" customWidth="1"/>
    <col min="7688" max="7688" width="17.5" style="34" customWidth="1"/>
    <col min="7689" max="7689" width="17" style="34" customWidth="1"/>
    <col min="7690" max="7936" width="9.33333333333333" style="34"/>
    <col min="7937" max="7937" width="37.1666666666667" style="34" customWidth="1"/>
    <col min="7938" max="7938" width="70.5" style="34" customWidth="1"/>
    <col min="7939" max="7939" width="18.6666666666667" style="34" customWidth="1"/>
    <col min="7940" max="7940" width="20.5" style="34" customWidth="1"/>
    <col min="7941" max="7941" width="18" style="34" customWidth="1"/>
    <col min="7942" max="7942" width="24" style="34" customWidth="1"/>
    <col min="7943" max="7943" width="17.3333333333333" style="34" customWidth="1"/>
    <col min="7944" max="7944" width="17.5" style="34" customWidth="1"/>
    <col min="7945" max="7945" width="17" style="34" customWidth="1"/>
    <col min="7946" max="8192" width="9.33333333333333" style="34"/>
    <col min="8193" max="8193" width="37.1666666666667" style="34" customWidth="1"/>
    <col min="8194" max="8194" width="70.5" style="34" customWidth="1"/>
    <col min="8195" max="8195" width="18.6666666666667" style="34" customWidth="1"/>
    <col min="8196" max="8196" width="20.5" style="34" customWidth="1"/>
    <col min="8197" max="8197" width="18" style="34" customWidth="1"/>
    <col min="8198" max="8198" width="24" style="34" customWidth="1"/>
    <col min="8199" max="8199" width="17.3333333333333" style="34" customWidth="1"/>
    <col min="8200" max="8200" width="17.5" style="34" customWidth="1"/>
    <col min="8201" max="8201" width="17" style="34" customWidth="1"/>
    <col min="8202" max="8448" width="9.33333333333333" style="34"/>
    <col min="8449" max="8449" width="37.1666666666667" style="34" customWidth="1"/>
    <col min="8450" max="8450" width="70.5" style="34" customWidth="1"/>
    <col min="8451" max="8451" width="18.6666666666667" style="34" customWidth="1"/>
    <col min="8452" max="8452" width="20.5" style="34" customWidth="1"/>
    <col min="8453" max="8453" width="18" style="34" customWidth="1"/>
    <col min="8454" max="8454" width="24" style="34" customWidth="1"/>
    <col min="8455" max="8455" width="17.3333333333333" style="34" customWidth="1"/>
    <col min="8456" max="8456" width="17.5" style="34" customWidth="1"/>
    <col min="8457" max="8457" width="17" style="34" customWidth="1"/>
    <col min="8458" max="8704" width="9.33333333333333" style="34"/>
    <col min="8705" max="8705" width="37.1666666666667" style="34" customWidth="1"/>
    <col min="8706" max="8706" width="70.5" style="34" customWidth="1"/>
    <col min="8707" max="8707" width="18.6666666666667" style="34" customWidth="1"/>
    <col min="8708" max="8708" width="20.5" style="34" customWidth="1"/>
    <col min="8709" max="8709" width="18" style="34" customWidth="1"/>
    <col min="8710" max="8710" width="24" style="34" customWidth="1"/>
    <col min="8711" max="8711" width="17.3333333333333" style="34" customWidth="1"/>
    <col min="8712" max="8712" width="17.5" style="34" customWidth="1"/>
    <col min="8713" max="8713" width="17" style="34" customWidth="1"/>
    <col min="8714" max="8960" width="9.33333333333333" style="34"/>
    <col min="8961" max="8961" width="37.1666666666667" style="34" customWidth="1"/>
    <col min="8962" max="8962" width="70.5" style="34" customWidth="1"/>
    <col min="8963" max="8963" width="18.6666666666667" style="34" customWidth="1"/>
    <col min="8964" max="8964" width="20.5" style="34" customWidth="1"/>
    <col min="8965" max="8965" width="18" style="34" customWidth="1"/>
    <col min="8966" max="8966" width="24" style="34" customWidth="1"/>
    <col min="8967" max="8967" width="17.3333333333333" style="34" customWidth="1"/>
    <col min="8968" max="8968" width="17.5" style="34" customWidth="1"/>
    <col min="8969" max="8969" width="17" style="34" customWidth="1"/>
    <col min="8970" max="9216" width="9.33333333333333" style="34"/>
    <col min="9217" max="9217" width="37.1666666666667" style="34" customWidth="1"/>
    <col min="9218" max="9218" width="70.5" style="34" customWidth="1"/>
    <col min="9219" max="9219" width="18.6666666666667" style="34" customWidth="1"/>
    <col min="9220" max="9220" width="20.5" style="34" customWidth="1"/>
    <col min="9221" max="9221" width="18" style="34" customWidth="1"/>
    <col min="9222" max="9222" width="24" style="34" customWidth="1"/>
    <col min="9223" max="9223" width="17.3333333333333" style="34" customWidth="1"/>
    <col min="9224" max="9224" width="17.5" style="34" customWidth="1"/>
    <col min="9225" max="9225" width="17" style="34" customWidth="1"/>
    <col min="9226" max="9472" width="9.33333333333333" style="34"/>
    <col min="9473" max="9473" width="37.1666666666667" style="34" customWidth="1"/>
    <col min="9474" max="9474" width="70.5" style="34" customWidth="1"/>
    <col min="9475" max="9475" width="18.6666666666667" style="34" customWidth="1"/>
    <col min="9476" max="9476" width="20.5" style="34" customWidth="1"/>
    <col min="9477" max="9477" width="18" style="34" customWidth="1"/>
    <col min="9478" max="9478" width="24" style="34" customWidth="1"/>
    <col min="9479" max="9479" width="17.3333333333333" style="34" customWidth="1"/>
    <col min="9480" max="9480" width="17.5" style="34" customWidth="1"/>
    <col min="9481" max="9481" width="17" style="34" customWidth="1"/>
    <col min="9482" max="9728" width="9.33333333333333" style="34"/>
    <col min="9729" max="9729" width="37.1666666666667" style="34" customWidth="1"/>
    <col min="9730" max="9730" width="70.5" style="34" customWidth="1"/>
    <col min="9731" max="9731" width="18.6666666666667" style="34" customWidth="1"/>
    <col min="9732" max="9732" width="20.5" style="34" customWidth="1"/>
    <col min="9733" max="9733" width="18" style="34" customWidth="1"/>
    <col min="9734" max="9734" width="24" style="34" customWidth="1"/>
    <col min="9735" max="9735" width="17.3333333333333" style="34" customWidth="1"/>
    <col min="9736" max="9736" width="17.5" style="34" customWidth="1"/>
    <col min="9737" max="9737" width="17" style="34" customWidth="1"/>
    <col min="9738" max="9984" width="9.33333333333333" style="34"/>
    <col min="9985" max="9985" width="37.1666666666667" style="34" customWidth="1"/>
    <col min="9986" max="9986" width="70.5" style="34" customWidth="1"/>
    <col min="9987" max="9987" width="18.6666666666667" style="34" customWidth="1"/>
    <col min="9988" max="9988" width="20.5" style="34" customWidth="1"/>
    <col min="9989" max="9989" width="18" style="34" customWidth="1"/>
    <col min="9990" max="9990" width="24" style="34" customWidth="1"/>
    <col min="9991" max="9991" width="17.3333333333333" style="34" customWidth="1"/>
    <col min="9992" max="9992" width="17.5" style="34" customWidth="1"/>
    <col min="9993" max="9993" width="17" style="34" customWidth="1"/>
    <col min="9994" max="10240" width="9.33333333333333" style="34"/>
    <col min="10241" max="10241" width="37.1666666666667" style="34" customWidth="1"/>
    <col min="10242" max="10242" width="70.5" style="34" customWidth="1"/>
    <col min="10243" max="10243" width="18.6666666666667" style="34" customWidth="1"/>
    <col min="10244" max="10244" width="20.5" style="34" customWidth="1"/>
    <col min="10245" max="10245" width="18" style="34" customWidth="1"/>
    <col min="10246" max="10246" width="24" style="34" customWidth="1"/>
    <col min="10247" max="10247" width="17.3333333333333" style="34" customWidth="1"/>
    <col min="10248" max="10248" width="17.5" style="34" customWidth="1"/>
    <col min="10249" max="10249" width="17" style="34" customWidth="1"/>
    <col min="10250" max="10496" width="9.33333333333333" style="34"/>
    <col min="10497" max="10497" width="37.1666666666667" style="34" customWidth="1"/>
    <col min="10498" max="10498" width="70.5" style="34" customWidth="1"/>
    <col min="10499" max="10499" width="18.6666666666667" style="34" customWidth="1"/>
    <col min="10500" max="10500" width="20.5" style="34" customWidth="1"/>
    <col min="10501" max="10501" width="18" style="34" customWidth="1"/>
    <col min="10502" max="10502" width="24" style="34" customWidth="1"/>
    <col min="10503" max="10503" width="17.3333333333333" style="34" customWidth="1"/>
    <col min="10504" max="10504" width="17.5" style="34" customWidth="1"/>
    <col min="10505" max="10505" width="17" style="34" customWidth="1"/>
    <col min="10506" max="10752" width="9.33333333333333" style="34"/>
    <col min="10753" max="10753" width="37.1666666666667" style="34" customWidth="1"/>
    <col min="10754" max="10754" width="70.5" style="34" customWidth="1"/>
    <col min="10755" max="10755" width="18.6666666666667" style="34" customWidth="1"/>
    <col min="10756" max="10756" width="20.5" style="34" customWidth="1"/>
    <col min="10757" max="10757" width="18" style="34" customWidth="1"/>
    <col min="10758" max="10758" width="24" style="34" customWidth="1"/>
    <col min="10759" max="10759" width="17.3333333333333" style="34" customWidth="1"/>
    <col min="10760" max="10760" width="17.5" style="34" customWidth="1"/>
    <col min="10761" max="10761" width="17" style="34" customWidth="1"/>
    <col min="10762" max="11008" width="9.33333333333333" style="34"/>
    <col min="11009" max="11009" width="37.1666666666667" style="34" customWidth="1"/>
    <col min="11010" max="11010" width="70.5" style="34" customWidth="1"/>
    <col min="11011" max="11011" width="18.6666666666667" style="34" customWidth="1"/>
    <col min="11012" max="11012" width="20.5" style="34" customWidth="1"/>
    <col min="11013" max="11013" width="18" style="34" customWidth="1"/>
    <col min="11014" max="11014" width="24" style="34" customWidth="1"/>
    <col min="11015" max="11015" width="17.3333333333333" style="34" customWidth="1"/>
    <col min="11016" max="11016" width="17.5" style="34" customWidth="1"/>
    <col min="11017" max="11017" width="17" style="34" customWidth="1"/>
    <col min="11018" max="11264" width="9.33333333333333" style="34"/>
    <col min="11265" max="11265" width="37.1666666666667" style="34" customWidth="1"/>
    <col min="11266" max="11266" width="70.5" style="34" customWidth="1"/>
    <col min="11267" max="11267" width="18.6666666666667" style="34" customWidth="1"/>
    <col min="11268" max="11268" width="20.5" style="34" customWidth="1"/>
    <col min="11269" max="11269" width="18" style="34" customWidth="1"/>
    <col min="11270" max="11270" width="24" style="34" customWidth="1"/>
    <col min="11271" max="11271" width="17.3333333333333" style="34" customWidth="1"/>
    <col min="11272" max="11272" width="17.5" style="34" customWidth="1"/>
    <col min="11273" max="11273" width="17" style="34" customWidth="1"/>
    <col min="11274" max="11520" width="9.33333333333333" style="34"/>
    <col min="11521" max="11521" width="37.1666666666667" style="34" customWidth="1"/>
    <col min="11522" max="11522" width="70.5" style="34" customWidth="1"/>
    <col min="11523" max="11523" width="18.6666666666667" style="34" customWidth="1"/>
    <col min="11524" max="11524" width="20.5" style="34" customWidth="1"/>
    <col min="11525" max="11525" width="18" style="34" customWidth="1"/>
    <col min="11526" max="11526" width="24" style="34" customWidth="1"/>
    <col min="11527" max="11527" width="17.3333333333333" style="34" customWidth="1"/>
    <col min="11528" max="11528" width="17.5" style="34" customWidth="1"/>
    <col min="11529" max="11529" width="17" style="34" customWidth="1"/>
    <col min="11530" max="11776" width="9.33333333333333" style="34"/>
    <col min="11777" max="11777" width="37.1666666666667" style="34" customWidth="1"/>
    <col min="11778" max="11778" width="70.5" style="34" customWidth="1"/>
    <col min="11779" max="11779" width="18.6666666666667" style="34" customWidth="1"/>
    <col min="11780" max="11780" width="20.5" style="34" customWidth="1"/>
    <col min="11781" max="11781" width="18" style="34" customWidth="1"/>
    <col min="11782" max="11782" width="24" style="34" customWidth="1"/>
    <col min="11783" max="11783" width="17.3333333333333" style="34" customWidth="1"/>
    <col min="11784" max="11784" width="17.5" style="34" customWidth="1"/>
    <col min="11785" max="11785" width="17" style="34" customWidth="1"/>
    <col min="11786" max="12032" width="9.33333333333333" style="34"/>
    <col min="12033" max="12033" width="37.1666666666667" style="34" customWidth="1"/>
    <col min="12034" max="12034" width="70.5" style="34" customWidth="1"/>
    <col min="12035" max="12035" width="18.6666666666667" style="34" customWidth="1"/>
    <col min="12036" max="12036" width="20.5" style="34" customWidth="1"/>
    <col min="12037" max="12037" width="18" style="34" customWidth="1"/>
    <col min="12038" max="12038" width="24" style="34" customWidth="1"/>
    <col min="12039" max="12039" width="17.3333333333333" style="34" customWidth="1"/>
    <col min="12040" max="12040" width="17.5" style="34" customWidth="1"/>
    <col min="12041" max="12041" width="17" style="34" customWidth="1"/>
    <col min="12042" max="12288" width="9.33333333333333" style="34"/>
    <col min="12289" max="12289" width="37.1666666666667" style="34" customWidth="1"/>
    <col min="12290" max="12290" width="70.5" style="34" customWidth="1"/>
    <col min="12291" max="12291" width="18.6666666666667" style="34" customWidth="1"/>
    <col min="12292" max="12292" width="20.5" style="34" customWidth="1"/>
    <col min="12293" max="12293" width="18" style="34" customWidth="1"/>
    <col min="12294" max="12294" width="24" style="34" customWidth="1"/>
    <col min="12295" max="12295" width="17.3333333333333" style="34" customWidth="1"/>
    <col min="12296" max="12296" width="17.5" style="34" customWidth="1"/>
    <col min="12297" max="12297" width="17" style="34" customWidth="1"/>
    <col min="12298" max="12544" width="9.33333333333333" style="34"/>
    <col min="12545" max="12545" width="37.1666666666667" style="34" customWidth="1"/>
    <col min="12546" max="12546" width="70.5" style="34" customWidth="1"/>
    <col min="12547" max="12547" width="18.6666666666667" style="34" customWidth="1"/>
    <col min="12548" max="12548" width="20.5" style="34" customWidth="1"/>
    <col min="12549" max="12549" width="18" style="34" customWidth="1"/>
    <col min="12550" max="12550" width="24" style="34" customWidth="1"/>
    <col min="12551" max="12551" width="17.3333333333333" style="34" customWidth="1"/>
    <col min="12552" max="12552" width="17.5" style="34" customWidth="1"/>
    <col min="12553" max="12553" width="17" style="34" customWidth="1"/>
    <col min="12554" max="12800" width="9.33333333333333" style="34"/>
    <col min="12801" max="12801" width="37.1666666666667" style="34" customWidth="1"/>
    <col min="12802" max="12802" width="70.5" style="34" customWidth="1"/>
    <col min="12803" max="12803" width="18.6666666666667" style="34" customWidth="1"/>
    <col min="12804" max="12804" width="20.5" style="34" customWidth="1"/>
    <col min="12805" max="12805" width="18" style="34" customWidth="1"/>
    <col min="12806" max="12806" width="24" style="34" customWidth="1"/>
    <col min="12807" max="12807" width="17.3333333333333" style="34" customWidth="1"/>
    <col min="12808" max="12808" width="17.5" style="34" customWidth="1"/>
    <col min="12809" max="12809" width="17" style="34" customWidth="1"/>
    <col min="12810" max="13056" width="9.33333333333333" style="34"/>
    <col min="13057" max="13057" width="37.1666666666667" style="34" customWidth="1"/>
    <col min="13058" max="13058" width="70.5" style="34" customWidth="1"/>
    <col min="13059" max="13059" width="18.6666666666667" style="34" customWidth="1"/>
    <col min="13060" max="13060" width="20.5" style="34" customWidth="1"/>
    <col min="13061" max="13061" width="18" style="34" customWidth="1"/>
    <col min="13062" max="13062" width="24" style="34" customWidth="1"/>
    <col min="13063" max="13063" width="17.3333333333333" style="34" customWidth="1"/>
    <col min="13064" max="13064" width="17.5" style="34" customWidth="1"/>
    <col min="13065" max="13065" width="17" style="34" customWidth="1"/>
    <col min="13066" max="13312" width="9.33333333333333" style="34"/>
    <col min="13313" max="13313" width="37.1666666666667" style="34" customWidth="1"/>
    <col min="13314" max="13314" width="70.5" style="34" customWidth="1"/>
    <col min="13315" max="13315" width="18.6666666666667" style="34" customWidth="1"/>
    <col min="13316" max="13316" width="20.5" style="34" customWidth="1"/>
    <col min="13317" max="13317" width="18" style="34" customWidth="1"/>
    <col min="13318" max="13318" width="24" style="34" customWidth="1"/>
    <col min="13319" max="13319" width="17.3333333333333" style="34" customWidth="1"/>
    <col min="13320" max="13320" width="17.5" style="34" customWidth="1"/>
    <col min="13321" max="13321" width="17" style="34" customWidth="1"/>
    <col min="13322" max="13568" width="9.33333333333333" style="34"/>
    <col min="13569" max="13569" width="37.1666666666667" style="34" customWidth="1"/>
    <col min="13570" max="13570" width="70.5" style="34" customWidth="1"/>
    <col min="13571" max="13571" width="18.6666666666667" style="34" customWidth="1"/>
    <col min="13572" max="13572" width="20.5" style="34" customWidth="1"/>
    <col min="13573" max="13573" width="18" style="34" customWidth="1"/>
    <col min="13574" max="13574" width="24" style="34" customWidth="1"/>
    <col min="13575" max="13575" width="17.3333333333333" style="34" customWidth="1"/>
    <col min="13576" max="13576" width="17.5" style="34" customWidth="1"/>
    <col min="13577" max="13577" width="17" style="34" customWidth="1"/>
    <col min="13578" max="13824" width="9.33333333333333" style="34"/>
    <col min="13825" max="13825" width="37.1666666666667" style="34" customWidth="1"/>
    <col min="13826" max="13826" width="70.5" style="34" customWidth="1"/>
    <col min="13827" max="13827" width="18.6666666666667" style="34" customWidth="1"/>
    <col min="13828" max="13828" width="20.5" style="34" customWidth="1"/>
    <col min="13829" max="13829" width="18" style="34" customWidth="1"/>
    <col min="13830" max="13830" width="24" style="34" customWidth="1"/>
    <col min="13831" max="13831" width="17.3333333333333" style="34" customWidth="1"/>
    <col min="13832" max="13832" width="17.5" style="34" customWidth="1"/>
    <col min="13833" max="13833" width="17" style="34" customWidth="1"/>
    <col min="13834" max="14080" width="9.33333333333333" style="34"/>
    <col min="14081" max="14081" width="37.1666666666667" style="34" customWidth="1"/>
    <col min="14082" max="14082" width="70.5" style="34" customWidth="1"/>
    <col min="14083" max="14083" width="18.6666666666667" style="34" customWidth="1"/>
    <col min="14084" max="14084" width="20.5" style="34" customWidth="1"/>
    <col min="14085" max="14085" width="18" style="34" customWidth="1"/>
    <col min="14086" max="14086" width="24" style="34" customWidth="1"/>
    <col min="14087" max="14087" width="17.3333333333333" style="34" customWidth="1"/>
    <col min="14088" max="14088" width="17.5" style="34" customWidth="1"/>
    <col min="14089" max="14089" width="17" style="34" customWidth="1"/>
    <col min="14090" max="14336" width="9.33333333333333" style="34"/>
    <col min="14337" max="14337" width="37.1666666666667" style="34" customWidth="1"/>
    <col min="14338" max="14338" width="70.5" style="34" customWidth="1"/>
    <col min="14339" max="14339" width="18.6666666666667" style="34" customWidth="1"/>
    <col min="14340" max="14340" width="20.5" style="34" customWidth="1"/>
    <col min="14341" max="14341" width="18" style="34" customWidth="1"/>
    <col min="14342" max="14342" width="24" style="34" customWidth="1"/>
    <col min="14343" max="14343" width="17.3333333333333" style="34" customWidth="1"/>
    <col min="14344" max="14344" width="17.5" style="34" customWidth="1"/>
    <col min="14345" max="14345" width="17" style="34" customWidth="1"/>
    <col min="14346" max="14592" width="9.33333333333333" style="34"/>
    <col min="14593" max="14593" width="37.1666666666667" style="34" customWidth="1"/>
    <col min="14594" max="14594" width="70.5" style="34" customWidth="1"/>
    <col min="14595" max="14595" width="18.6666666666667" style="34" customWidth="1"/>
    <col min="14596" max="14596" width="20.5" style="34" customWidth="1"/>
    <col min="14597" max="14597" width="18" style="34" customWidth="1"/>
    <col min="14598" max="14598" width="24" style="34" customWidth="1"/>
    <col min="14599" max="14599" width="17.3333333333333" style="34" customWidth="1"/>
    <col min="14600" max="14600" width="17.5" style="34" customWidth="1"/>
    <col min="14601" max="14601" width="17" style="34" customWidth="1"/>
    <col min="14602" max="14848" width="9.33333333333333" style="34"/>
    <col min="14849" max="14849" width="37.1666666666667" style="34" customWidth="1"/>
    <col min="14850" max="14850" width="70.5" style="34" customWidth="1"/>
    <col min="14851" max="14851" width="18.6666666666667" style="34" customWidth="1"/>
    <col min="14852" max="14852" width="20.5" style="34" customWidth="1"/>
    <col min="14853" max="14853" width="18" style="34" customWidth="1"/>
    <col min="14854" max="14854" width="24" style="34" customWidth="1"/>
    <col min="14855" max="14855" width="17.3333333333333" style="34" customWidth="1"/>
    <col min="14856" max="14856" width="17.5" style="34" customWidth="1"/>
    <col min="14857" max="14857" width="17" style="34" customWidth="1"/>
    <col min="14858" max="15104" width="9.33333333333333" style="34"/>
    <col min="15105" max="15105" width="37.1666666666667" style="34" customWidth="1"/>
    <col min="15106" max="15106" width="70.5" style="34" customWidth="1"/>
    <col min="15107" max="15107" width="18.6666666666667" style="34" customWidth="1"/>
    <col min="15108" max="15108" width="20.5" style="34" customWidth="1"/>
    <col min="15109" max="15109" width="18" style="34" customWidth="1"/>
    <col min="15110" max="15110" width="24" style="34" customWidth="1"/>
    <col min="15111" max="15111" width="17.3333333333333" style="34" customWidth="1"/>
    <col min="15112" max="15112" width="17.5" style="34" customWidth="1"/>
    <col min="15113" max="15113" width="17" style="34" customWidth="1"/>
    <col min="15114" max="15360" width="9.33333333333333" style="34"/>
    <col min="15361" max="15361" width="37.1666666666667" style="34" customWidth="1"/>
    <col min="15362" max="15362" width="70.5" style="34" customWidth="1"/>
    <col min="15363" max="15363" width="18.6666666666667" style="34" customWidth="1"/>
    <col min="15364" max="15364" width="20.5" style="34" customWidth="1"/>
    <col min="15365" max="15365" width="18" style="34" customWidth="1"/>
    <col min="15366" max="15366" width="24" style="34" customWidth="1"/>
    <col min="15367" max="15367" width="17.3333333333333" style="34" customWidth="1"/>
    <col min="15368" max="15368" width="17.5" style="34" customWidth="1"/>
    <col min="15369" max="15369" width="17" style="34" customWidth="1"/>
    <col min="15370" max="15616" width="9.33333333333333" style="34"/>
    <col min="15617" max="15617" width="37.1666666666667" style="34" customWidth="1"/>
    <col min="15618" max="15618" width="70.5" style="34" customWidth="1"/>
    <col min="15619" max="15619" width="18.6666666666667" style="34" customWidth="1"/>
    <col min="15620" max="15620" width="20.5" style="34" customWidth="1"/>
    <col min="15621" max="15621" width="18" style="34" customWidth="1"/>
    <col min="15622" max="15622" width="24" style="34" customWidth="1"/>
    <col min="15623" max="15623" width="17.3333333333333" style="34" customWidth="1"/>
    <col min="15624" max="15624" width="17.5" style="34" customWidth="1"/>
    <col min="15625" max="15625" width="17" style="34" customWidth="1"/>
    <col min="15626" max="15872" width="9.33333333333333" style="34"/>
    <col min="15873" max="15873" width="37.1666666666667" style="34" customWidth="1"/>
    <col min="15874" max="15874" width="70.5" style="34" customWidth="1"/>
    <col min="15875" max="15875" width="18.6666666666667" style="34" customWidth="1"/>
    <col min="15876" max="15876" width="20.5" style="34" customWidth="1"/>
    <col min="15877" max="15877" width="18" style="34" customWidth="1"/>
    <col min="15878" max="15878" width="24" style="34" customWidth="1"/>
    <col min="15879" max="15879" width="17.3333333333333" style="34" customWidth="1"/>
    <col min="15880" max="15880" width="17.5" style="34" customWidth="1"/>
    <col min="15881" max="15881" width="17" style="34" customWidth="1"/>
    <col min="15882" max="16128" width="9.33333333333333" style="34"/>
    <col min="16129" max="16129" width="37.1666666666667" style="34" customWidth="1"/>
    <col min="16130" max="16130" width="70.5" style="34" customWidth="1"/>
    <col min="16131" max="16131" width="18.6666666666667" style="34" customWidth="1"/>
    <col min="16132" max="16132" width="20.5" style="34" customWidth="1"/>
    <col min="16133" max="16133" width="18" style="34" customWidth="1"/>
    <col min="16134" max="16134" width="24" style="34" customWidth="1"/>
    <col min="16135" max="16135" width="17.3333333333333" style="34" customWidth="1"/>
    <col min="16136" max="16136" width="17.5" style="34" customWidth="1"/>
    <col min="16137" max="16137" width="17" style="34" customWidth="1"/>
    <col min="16138" max="16384" width="9.33333333333333" style="34"/>
  </cols>
  <sheetData>
    <row r="1" ht="15" spans="3:5">
      <c r="C1" s="35" t="s">
        <v>217</v>
      </c>
      <c r="D1" s="35"/>
      <c r="E1" s="35"/>
    </row>
    <row r="2" ht="15.75" spans="2:6">
      <c r="B2" s="4"/>
      <c r="C2" s="36" t="str">
        <f>'Приложение 1'!$C$2</f>
        <v> к решению  Совета депутатов Симкинского сельского поселения Большеберезниковского 
муниципального района Республики Мордовия «Об исполнении бюджета Симкинского сельского поселения Большеберезниковского муниципального района  Республики Мордовия за I полугодие 2024 года»</v>
      </c>
      <c r="D2" s="37"/>
      <c r="E2" s="37"/>
      <c r="F2" s="38"/>
    </row>
    <row r="3" ht="15.75" spans="1:6">
      <c r="A3" s="6"/>
      <c r="B3" s="39"/>
      <c r="C3" s="37"/>
      <c r="D3" s="37"/>
      <c r="E3" s="37"/>
      <c r="F3" s="38"/>
    </row>
    <row r="4" ht="15.75" customHeight="1" spans="2:6">
      <c r="B4" s="39"/>
      <c r="C4" s="37"/>
      <c r="D4" s="37"/>
      <c r="E4" s="37"/>
      <c r="F4" s="38"/>
    </row>
    <row r="5" ht="15.75" spans="2:6">
      <c r="B5" s="6"/>
      <c r="C5" s="37"/>
      <c r="D5" s="37"/>
      <c r="E5" s="37"/>
      <c r="F5" s="38"/>
    </row>
    <row r="6" ht="49.5" customHeight="1" spans="2:6">
      <c r="B6" s="6"/>
      <c r="C6" s="37"/>
      <c r="D6" s="37"/>
      <c r="E6" s="37"/>
      <c r="F6" s="38"/>
    </row>
    <row r="7" customHeight="1" spans="1:6">
      <c r="A7" s="40"/>
      <c r="B7" s="41"/>
      <c r="C7" s="41"/>
      <c r="D7" s="41"/>
      <c r="E7" s="41"/>
      <c r="F7" s="38"/>
    </row>
    <row r="8" ht="68.25" customHeight="1" spans="1:6">
      <c r="A8" s="8" t="s">
        <v>218</v>
      </c>
      <c r="B8" s="8"/>
      <c r="C8" s="8"/>
      <c r="D8" s="8"/>
      <c r="E8" s="8"/>
      <c r="F8" s="38"/>
    </row>
    <row r="9" spans="1:6">
      <c r="A9" s="42"/>
      <c r="B9" s="38"/>
      <c r="C9" s="38"/>
      <c r="D9" s="38"/>
      <c r="E9" s="38"/>
      <c r="F9" s="43"/>
    </row>
    <row r="10" ht="36.75" customHeight="1" spans="1:9">
      <c r="A10" s="44" t="s">
        <v>3</v>
      </c>
      <c r="B10" s="45" t="s">
        <v>219</v>
      </c>
      <c r="C10" s="44" t="s">
        <v>220</v>
      </c>
      <c r="D10" s="44"/>
      <c r="E10" s="44"/>
      <c r="F10" s="46"/>
      <c r="H10" s="47"/>
      <c r="I10" s="51"/>
    </row>
    <row r="11" ht="36" customHeight="1" spans="1:9">
      <c r="A11" s="44"/>
      <c r="B11" s="45"/>
      <c r="C11" s="48" t="s">
        <v>6</v>
      </c>
      <c r="D11" s="48" t="s">
        <v>7</v>
      </c>
      <c r="E11" s="49" t="s">
        <v>8</v>
      </c>
      <c r="F11" s="50"/>
      <c r="H11" s="51"/>
      <c r="I11" s="51"/>
    </row>
    <row r="12" ht="15.75" spans="1:9">
      <c r="A12" s="52" t="s">
        <v>65</v>
      </c>
      <c r="B12" s="53" t="s">
        <v>66</v>
      </c>
      <c r="C12" s="53" t="s">
        <v>9</v>
      </c>
      <c r="D12" s="53" t="s">
        <v>10</v>
      </c>
      <c r="E12" s="54">
        <v>5</v>
      </c>
      <c r="F12" s="50"/>
      <c r="H12" s="51"/>
      <c r="I12" s="51"/>
    </row>
    <row r="13" ht="15.75" spans="1:8">
      <c r="A13" s="55" t="s">
        <v>221</v>
      </c>
      <c r="B13" s="56" t="s">
        <v>222</v>
      </c>
      <c r="C13" s="57">
        <v>145.7</v>
      </c>
      <c r="D13" s="57">
        <v>108.2</v>
      </c>
      <c r="E13" s="57">
        <f>D13/C13*100</f>
        <v>74.2621825669183</v>
      </c>
      <c r="F13" s="58"/>
      <c r="G13" s="58"/>
      <c r="H13" s="58"/>
    </row>
    <row r="14" s="33" customFormat="1" ht="15" spans="1:5">
      <c r="A14" s="59"/>
      <c r="B14" s="60" t="s">
        <v>223</v>
      </c>
      <c r="C14" s="61"/>
      <c r="D14" s="61"/>
      <c r="E14" s="62"/>
    </row>
    <row r="15" s="33" customFormat="1" ht="15" spans="1:6">
      <c r="A15" s="63" t="s">
        <v>221</v>
      </c>
      <c r="B15" s="64" t="s">
        <v>224</v>
      </c>
      <c r="C15" s="57">
        <v>-15</v>
      </c>
      <c r="D15" s="57">
        <v>0</v>
      </c>
      <c r="E15" s="57">
        <f>D15/C15*100</f>
        <v>0</v>
      </c>
      <c r="F15" s="65"/>
    </row>
    <row r="16" s="33" customFormat="1" ht="12" customHeight="1" spans="1:6">
      <c r="A16" s="63"/>
      <c r="B16" s="64" t="s">
        <v>225</v>
      </c>
      <c r="C16" s="66"/>
      <c r="D16" s="67"/>
      <c r="E16" s="68"/>
      <c r="F16" s="65"/>
    </row>
    <row r="17" s="33" customFormat="1" ht="1.5" hidden="1" customHeight="1" spans="1:5">
      <c r="A17" s="63" t="s">
        <v>226</v>
      </c>
      <c r="B17" s="64" t="s">
        <v>227</v>
      </c>
      <c r="C17" s="66">
        <f>C18</f>
        <v>0</v>
      </c>
      <c r="D17" s="67">
        <f t="shared" ref="D17:D18" si="0">D18</f>
        <v>0</v>
      </c>
      <c r="E17" s="66" t="e">
        <f t="shared" ref="E17:E23" si="1">D17/C17*100</f>
        <v>#DIV/0!</v>
      </c>
    </row>
    <row r="18" s="33" customFormat="1" ht="30" hidden="1" spans="1:5">
      <c r="A18" s="63" t="s">
        <v>228</v>
      </c>
      <c r="B18" s="64" t="s">
        <v>229</v>
      </c>
      <c r="C18" s="66">
        <f>C19</f>
        <v>0</v>
      </c>
      <c r="D18" s="67">
        <f t="shared" si="0"/>
        <v>0</v>
      </c>
      <c r="E18" s="66" t="e">
        <f t="shared" si="1"/>
        <v>#DIV/0!</v>
      </c>
    </row>
    <row r="19" s="33" customFormat="1" ht="34.5" hidden="1" customHeight="1" spans="1:6">
      <c r="A19" s="63" t="s">
        <v>230</v>
      </c>
      <c r="B19" s="64" t="s">
        <v>231</v>
      </c>
      <c r="C19" s="66">
        <v>0</v>
      </c>
      <c r="D19" s="67">
        <v>0</v>
      </c>
      <c r="E19" s="66" t="e">
        <f t="shared" si="1"/>
        <v>#DIV/0!</v>
      </c>
      <c r="F19" s="69"/>
    </row>
    <row r="20" s="33" customFormat="1" ht="30" spans="1:6">
      <c r="A20" s="63" t="s">
        <v>232</v>
      </c>
      <c r="B20" s="64" t="s">
        <v>233</v>
      </c>
      <c r="C20" s="66">
        <f>C21</f>
        <v>-15</v>
      </c>
      <c r="D20" s="67">
        <f t="shared" ref="D20" si="2">D21</f>
        <v>0</v>
      </c>
      <c r="E20" s="66">
        <f t="shared" si="1"/>
        <v>0</v>
      </c>
      <c r="F20" s="69"/>
    </row>
    <row r="21" s="33" customFormat="1" ht="29.25" customHeight="1" spans="1:6">
      <c r="A21" s="63" t="s">
        <v>234</v>
      </c>
      <c r="B21" s="64" t="s">
        <v>235</v>
      </c>
      <c r="C21" s="66">
        <f>C22</f>
        <v>-15</v>
      </c>
      <c r="D21" s="67">
        <f t="shared" ref="D21" si="3">D22</f>
        <v>0</v>
      </c>
      <c r="E21" s="66">
        <f t="shared" si="1"/>
        <v>0</v>
      </c>
      <c r="F21" s="69"/>
    </row>
    <row r="22" s="33" customFormat="1" ht="45" spans="1:6">
      <c r="A22" s="63" t="s">
        <v>236</v>
      </c>
      <c r="B22" s="64" t="s">
        <v>237</v>
      </c>
      <c r="C22" s="66">
        <f>C23</f>
        <v>-15</v>
      </c>
      <c r="D22" s="67">
        <f t="shared" ref="D22" si="4">D23</f>
        <v>0</v>
      </c>
      <c r="E22" s="66">
        <f t="shared" si="1"/>
        <v>0</v>
      </c>
      <c r="F22" s="69"/>
    </row>
    <row r="23" s="33" customFormat="1" ht="45" spans="1:6">
      <c r="A23" s="63" t="s">
        <v>238</v>
      </c>
      <c r="B23" s="64" t="s">
        <v>239</v>
      </c>
      <c r="C23" s="66">
        <v>-15</v>
      </c>
      <c r="D23" s="67">
        <v>0</v>
      </c>
      <c r="E23" s="66">
        <f t="shared" si="1"/>
        <v>0</v>
      </c>
      <c r="F23" s="69"/>
    </row>
    <row r="24" s="33" customFormat="1" ht="15" spans="1:6">
      <c r="A24" s="70" t="s">
        <v>221</v>
      </c>
      <c r="B24" s="64" t="s">
        <v>240</v>
      </c>
      <c r="C24" s="66"/>
      <c r="D24" s="67"/>
      <c r="E24" s="71"/>
      <c r="F24" s="65"/>
    </row>
    <row r="25" s="33" customFormat="1" ht="15" spans="1:6">
      <c r="A25" s="70"/>
      <c r="B25" s="64" t="s">
        <v>225</v>
      </c>
      <c r="C25" s="66"/>
      <c r="D25" s="67"/>
      <c r="E25" s="71"/>
      <c r="F25" s="69"/>
    </row>
    <row r="26" s="33" customFormat="1" ht="15" spans="1:6">
      <c r="A26" s="70" t="s">
        <v>221</v>
      </c>
      <c r="B26" s="64" t="s">
        <v>241</v>
      </c>
      <c r="C26" s="66">
        <v>160.7</v>
      </c>
      <c r="D26" s="67">
        <v>108.2</v>
      </c>
      <c r="E26" s="66">
        <v>67.3304293714997</v>
      </c>
      <c r="F26" s="69"/>
    </row>
    <row r="27" s="33" customFormat="1" ht="30" spans="1:7">
      <c r="A27" s="70" t="s">
        <v>242</v>
      </c>
      <c r="B27" s="64" t="s">
        <v>243</v>
      </c>
      <c r="C27" s="66">
        <f>C28+C33</f>
        <v>160.7</v>
      </c>
      <c r="D27" s="67">
        <f>D28+D33</f>
        <v>108.2</v>
      </c>
      <c r="E27" s="66">
        <f t="shared" ref="E27:E37" si="5">D27/C27*100</f>
        <v>67.3304293714998</v>
      </c>
      <c r="F27" s="72"/>
      <c r="G27" s="73"/>
    </row>
    <row r="28" ht="15.75" spans="1:9">
      <c r="A28" s="70" t="s">
        <v>221</v>
      </c>
      <c r="B28" s="64" t="s">
        <v>244</v>
      </c>
      <c r="C28" s="66">
        <f>C29</f>
        <v>-1588.9</v>
      </c>
      <c r="D28" s="67">
        <f t="shared" ref="D28:D29" si="6">D29</f>
        <v>-849</v>
      </c>
      <c r="E28" s="66">
        <f t="shared" si="5"/>
        <v>53.4331927748757</v>
      </c>
      <c r="F28" s="74"/>
      <c r="G28" s="74"/>
      <c r="H28" s="75"/>
      <c r="I28" s="85"/>
    </row>
    <row r="29" ht="15.75" spans="1:9">
      <c r="A29" s="70" t="s">
        <v>245</v>
      </c>
      <c r="B29" s="76" t="s">
        <v>246</v>
      </c>
      <c r="C29" s="66">
        <f>C30</f>
        <v>-1588.9</v>
      </c>
      <c r="D29" s="67">
        <f t="shared" si="6"/>
        <v>-849</v>
      </c>
      <c r="E29" s="66">
        <f t="shared" si="5"/>
        <v>53.4331927748757</v>
      </c>
      <c r="F29" s="74"/>
      <c r="G29" s="74"/>
      <c r="H29" s="75"/>
      <c r="I29" s="85"/>
    </row>
    <row r="30" ht="15.75" spans="1:9">
      <c r="A30" s="70" t="s">
        <v>247</v>
      </c>
      <c r="B30" s="76" t="s">
        <v>248</v>
      </c>
      <c r="C30" s="66">
        <f>C31</f>
        <v>-1588.9</v>
      </c>
      <c r="D30" s="67">
        <f t="shared" ref="D30" si="7">D31</f>
        <v>-849</v>
      </c>
      <c r="E30" s="66">
        <f t="shared" si="5"/>
        <v>53.4331927748757</v>
      </c>
      <c r="F30" s="74"/>
      <c r="G30" s="74"/>
      <c r="H30" s="75"/>
      <c r="I30" s="85"/>
    </row>
    <row r="31" ht="15.75" spans="1:9">
      <c r="A31" s="70" t="s">
        <v>249</v>
      </c>
      <c r="B31" s="76" t="s">
        <v>250</v>
      </c>
      <c r="C31" s="66">
        <f>C32</f>
        <v>-1588.9</v>
      </c>
      <c r="D31" s="67">
        <f t="shared" ref="D31" si="8">D32</f>
        <v>-849</v>
      </c>
      <c r="E31" s="66">
        <f t="shared" si="5"/>
        <v>53.4331927748757</v>
      </c>
      <c r="F31" s="74"/>
      <c r="G31" s="74"/>
      <c r="H31" s="75"/>
      <c r="I31" s="85"/>
    </row>
    <row r="32" ht="30" spans="1:9">
      <c r="A32" s="70" t="s">
        <v>251</v>
      </c>
      <c r="B32" s="64" t="s">
        <v>252</v>
      </c>
      <c r="C32" s="66">
        <v>-1588.9</v>
      </c>
      <c r="D32" s="67">
        <v>-849</v>
      </c>
      <c r="E32" s="66">
        <f t="shared" si="5"/>
        <v>53.4331927748757</v>
      </c>
      <c r="F32" s="74"/>
      <c r="G32" s="74"/>
      <c r="H32" s="75"/>
      <c r="I32" s="85"/>
    </row>
    <row r="33" ht="15.75" spans="1:9">
      <c r="A33" s="70" t="s">
        <v>221</v>
      </c>
      <c r="B33" s="64" t="s">
        <v>253</v>
      </c>
      <c r="C33" s="77">
        <f>C34</f>
        <v>1749.6</v>
      </c>
      <c r="D33" s="78">
        <f t="shared" ref="D33" si="9">D34</f>
        <v>957.2</v>
      </c>
      <c r="E33" s="77">
        <f t="shared" si="5"/>
        <v>54.7096479195245</v>
      </c>
      <c r="F33" s="74"/>
      <c r="G33" s="74"/>
      <c r="H33" s="75"/>
      <c r="I33" s="85"/>
    </row>
    <row r="34" ht="15.75" spans="1:9">
      <c r="A34" s="70" t="s">
        <v>254</v>
      </c>
      <c r="B34" s="64" t="s">
        <v>255</v>
      </c>
      <c r="C34" s="77">
        <f>C35</f>
        <v>1749.6</v>
      </c>
      <c r="D34" s="78">
        <f t="shared" ref="D34:D35" si="10">D35</f>
        <v>957.2</v>
      </c>
      <c r="E34" s="77">
        <f t="shared" si="5"/>
        <v>54.7096479195245</v>
      </c>
      <c r="F34" s="74"/>
      <c r="G34" s="74"/>
      <c r="H34" s="75"/>
      <c r="I34" s="85"/>
    </row>
    <row r="35" ht="15.75" spans="1:9">
      <c r="A35" s="70" t="s">
        <v>256</v>
      </c>
      <c r="B35" s="64" t="s">
        <v>257</v>
      </c>
      <c r="C35" s="77">
        <f>C36</f>
        <v>1749.6</v>
      </c>
      <c r="D35" s="78">
        <f t="shared" si="10"/>
        <v>957.2</v>
      </c>
      <c r="E35" s="77">
        <f t="shared" si="5"/>
        <v>54.7096479195245</v>
      </c>
      <c r="F35" s="74"/>
      <c r="G35" s="74"/>
      <c r="H35" s="75"/>
      <c r="I35" s="85"/>
    </row>
    <row r="36" ht="15.75" spans="1:9">
      <c r="A36" s="70" t="s">
        <v>258</v>
      </c>
      <c r="B36" s="64" t="s">
        <v>259</v>
      </c>
      <c r="C36" s="77">
        <f>C37</f>
        <v>1749.6</v>
      </c>
      <c r="D36" s="78">
        <f t="shared" ref="D36" si="11">D37</f>
        <v>957.2</v>
      </c>
      <c r="E36" s="77">
        <f t="shared" si="5"/>
        <v>54.7096479195245</v>
      </c>
      <c r="F36" s="74"/>
      <c r="G36" s="74"/>
      <c r="H36" s="75"/>
      <c r="I36" s="85"/>
    </row>
    <row r="37" ht="30" spans="1:5">
      <c r="A37" s="70" t="s">
        <v>260</v>
      </c>
      <c r="B37" s="64" t="s">
        <v>261</v>
      </c>
      <c r="C37" s="77">
        <v>1749.6</v>
      </c>
      <c r="D37" s="77">
        <v>957.2</v>
      </c>
      <c r="E37" s="77">
        <f t="shared" si="5"/>
        <v>54.7096479195245</v>
      </c>
    </row>
    <row r="38" spans="3:6">
      <c r="C38" s="79"/>
      <c r="E38" s="79"/>
      <c r="F38" s="80"/>
    </row>
    <row r="39" spans="3:3">
      <c r="C39" s="79"/>
    </row>
    <row r="40" spans="3:5">
      <c r="C40" s="79"/>
      <c r="D40" s="79"/>
      <c r="E40" s="79"/>
    </row>
    <row r="41" spans="3:5">
      <c r="C41" s="79"/>
      <c r="D41" s="79"/>
      <c r="E41" s="79"/>
    </row>
    <row r="42" spans="3:5">
      <c r="C42" s="79"/>
      <c r="D42" s="79"/>
      <c r="E42" s="79"/>
    </row>
    <row r="43" spans="3:3">
      <c r="C43" s="79"/>
    </row>
    <row r="44" spans="3:3">
      <c r="C44" s="79"/>
    </row>
    <row r="47" spans="3:3">
      <c r="C47" s="79"/>
    </row>
    <row r="48" spans="3:4">
      <c r="C48" s="79"/>
      <c r="D48" s="81"/>
    </row>
    <row r="49" spans="2:4">
      <c r="B49" s="79"/>
      <c r="C49" s="79"/>
      <c r="D49" s="82"/>
    </row>
    <row r="50" spans="3:4">
      <c r="C50" s="79"/>
      <c r="D50" s="81"/>
    </row>
    <row r="51" spans="3:3">
      <c r="C51" s="79"/>
    </row>
    <row r="52" spans="4:4">
      <c r="D52" s="79"/>
    </row>
    <row r="53" spans="4:4">
      <c r="D53" s="79"/>
    </row>
    <row r="54" spans="2:4">
      <c r="B54" s="80"/>
      <c r="D54" s="79"/>
    </row>
    <row r="55" spans="3:4">
      <c r="C55" s="83"/>
      <c r="D55" s="84"/>
    </row>
    <row r="56" spans="4:4">
      <c r="D56" s="79"/>
    </row>
    <row r="57" spans="4:4">
      <c r="D57" s="79"/>
    </row>
    <row r="58" spans="4:4">
      <c r="D58" s="79"/>
    </row>
    <row r="59" spans="4:4">
      <c r="D59" s="79"/>
    </row>
    <row r="60" spans="4:4">
      <c r="D60" s="79"/>
    </row>
    <row r="62" spans="3:3">
      <c r="C62" s="79"/>
    </row>
    <row r="63" spans="3:3">
      <c r="C63" s="79"/>
    </row>
  </sheetData>
  <mergeCells count="7">
    <mergeCell ref="C1:E1"/>
    <mergeCell ref="A8:E8"/>
    <mergeCell ref="C10:E10"/>
    <mergeCell ref="F28:G28"/>
    <mergeCell ref="A10:A11"/>
    <mergeCell ref="B10:B11"/>
    <mergeCell ref="C2:E6"/>
  </mergeCells>
  <conditionalFormatting sqref="A9">
    <cfRule type="expression" dxfId="0" priority="1" stopIfTrue="1">
      <formula>$F9&lt;&gt;""</formula>
    </cfRule>
  </conditionalFormatting>
  <conditionalFormatting sqref="A3;B2:C2;B3:B6">
    <cfRule type="expression" dxfId="0" priority="2" stopIfTrue="1">
      <formula>$G2&lt;&gt;""</formula>
    </cfRule>
  </conditionalFormatting>
  <pageMargins left="0.590551181102362" right="0.31496062992126" top="0.708661417322835" bottom="0.196850393700787" header="0.47244094488189" footer="0.590551181102362"/>
  <pageSetup paperSize="9" scale="63" fitToHeight="0" orientation="portrait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view="pageBreakPreview" zoomScaleNormal="100" workbookViewId="0">
      <selection activeCell="I13" sqref="I13:J13"/>
    </sheetView>
  </sheetViews>
  <sheetFormatPr defaultColWidth="9" defaultRowHeight="12.75"/>
  <cols>
    <col min="1" max="1" width="6.16666666666667" style="1" customWidth="1"/>
    <col min="2" max="4" width="9.33333333333333" style="1"/>
    <col min="5" max="5" width="28.8333333333333" style="1" customWidth="1"/>
    <col min="6" max="6" width="19" style="1" customWidth="1"/>
    <col min="7" max="7" width="13.6666666666667" style="1" customWidth="1"/>
    <col min="8" max="8" width="7.83333333333333" style="1" customWidth="1"/>
    <col min="9" max="256" width="9.33333333333333" style="1"/>
    <col min="257" max="257" width="6.16666666666667" style="1" customWidth="1"/>
    <col min="258" max="260" width="9.33333333333333" style="1"/>
    <col min="261" max="261" width="35.8333333333333" style="1" customWidth="1"/>
    <col min="262" max="262" width="19" style="1" customWidth="1"/>
    <col min="263" max="263" width="13.6666666666667" style="1" customWidth="1"/>
    <col min="264" max="264" width="7.83333333333333" style="1" customWidth="1"/>
    <col min="265" max="512" width="9.33333333333333" style="1"/>
    <col min="513" max="513" width="6.16666666666667" style="1" customWidth="1"/>
    <col min="514" max="516" width="9.33333333333333" style="1"/>
    <col min="517" max="517" width="35.8333333333333" style="1" customWidth="1"/>
    <col min="518" max="518" width="19" style="1" customWidth="1"/>
    <col min="519" max="519" width="13.6666666666667" style="1" customWidth="1"/>
    <col min="520" max="520" width="7.83333333333333" style="1" customWidth="1"/>
    <col min="521" max="768" width="9.33333333333333" style="1"/>
    <col min="769" max="769" width="6.16666666666667" style="1" customWidth="1"/>
    <col min="770" max="772" width="9.33333333333333" style="1"/>
    <col min="773" max="773" width="35.8333333333333" style="1" customWidth="1"/>
    <col min="774" max="774" width="19" style="1" customWidth="1"/>
    <col min="775" max="775" width="13.6666666666667" style="1" customWidth="1"/>
    <col min="776" max="776" width="7.83333333333333" style="1" customWidth="1"/>
    <col min="777" max="1024" width="9.33333333333333" style="1"/>
    <col min="1025" max="1025" width="6.16666666666667" style="1" customWidth="1"/>
    <col min="1026" max="1028" width="9.33333333333333" style="1"/>
    <col min="1029" max="1029" width="35.8333333333333" style="1" customWidth="1"/>
    <col min="1030" max="1030" width="19" style="1" customWidth="1"/>
    <col min="1031" max="1031" width="13.6666666666667" style="1" customWidth="1"/>
    <col min="1032" max="1032" width="7.83333333333333" style="1" customWidth="1"/>
    <col min="1033" max="1280" width="9.33333333333333" style="1"/>
    <col min="1281" max="1281" width="6.16666666666667" style="1" customWidth="1"/>
    <col min="1282" max="1284" width="9.33333333333333" style="1"/>
    <col min="1285" max="1285" width="35.8333333333333" style="1" customWidth="1"/>
    <col min="1286" max="1286" width="19" style="1" customWidth="1"/>
    <col min="1287" max="1287" width="13.6666666666667" style="1" customWidth="1"/>
    <col min="1288" max="1288" width="7.83333333333333" style="1" customWidth="1"/>
    <col min="1289" max="1536" width="9.33333333333333" style="1"/>
    <col min="1537" max="1537" width="6.16666666666667" style="1" customWidth="1"/>
    <col min="1538" max="1540" width="9.33333333333333" style="1"/>
    <col min="1541" max="1541" width="35.8333333333333" style="1" customWidth="1"/>
    <col min="1542" max="1542" width="19" style="1" customWidth="1"/>
    <col min="1543" max="1543" width="13.6666666666667" style="1" customWidth="1"/>
    <col min="1544" max="1544" width="7.83333333333333" style="1" customWidth="1"/>
    <col min="1545" max="1792" width="9.33333333333333" style="1"/>
    <col min="1793" max="1793" width="6.16666666666667" style="1" customWidth="1"/>
    <col min="1794" max="1796" width="9.33333333333333" style="1"/>
    <col min="1797" max="1797" width="35.8333333333333" style="1" customWidth="1"/>
    <col min="1798" max="1798" width="19" style="1" customWidth="1"/>
    <col min="1799" max="1799" width="13.6666666666667" style="1" customWidth="1"/>
    <col min="1800" max="1800" width="7.83333333333333" style="1" customWidth="1"/>
    <col min="1801" max="2048" width="9.33333333333333" style="1"/>
    <col min="2049" max="2049" width="6.16666666666667" style="1" customWidth="1"/>
    <col min="2050" max="2052" width="9.33333333333333" style="1"/>
    <col min="2053" max="2053" width="35.8333333333333" style="1" customWidth="1"/>
    <col min="2054" max="2054" width="19" style="1" customWidth="1"/>
    <col min="2055" max="2055" width="13.6666666666667" style="1" customWidth="1"/>
    <col min="2056" max="2056" width="7.83333333333333" style="1" customWidth="1"/>
    <col min="2057" max="2304" width="9.33333333333333" style="1"/>
    <col min="2305" max="2305" width="6.16666666666667" style="1" customWidth="1"/>
    <col min="2306" max="2308" width="9.33333333333333" style="1"/>
    <col min="2309" max="2309" width="35.8333333333333" style="1" customWidth="1"/>
    <col min="2310" max="2310" width="19" style="1" customWidth="1"/>
    <col min="2311" max="2311" width="13.6666666666667" style="1" customWidth="1"/>
    <col min="2312" max="2312" width="7.83333333333333" style="1" customWidth="1"/>
    <col min="2313" max="2560" width="9.33333333333333" style="1"/>
    <col min="2561" max="2561" width="6.16666666666667" style="1" customWidth="1"/>
    <col min="2562" max="2564" width="9.33333333333333" style="1"/>
    <col min="2565" max="2565" width="35.8333333333333" style="1" customWidth="1"/>
    <col min="2566" max="2566" width="19" style="1" customWidth="1"/>
    <col min="2567" max="2567" width="13.6666666666667" style="1" customWidth="1"/>
    <col min="2568" max="2568" width="7.83333333333333" style="1" customWidth="1"/>
    <col min="2569" max="2816" width="9.33333333333333" style="1"/>
    <col min="2817" max="2817" width="6.16666666666667" style="1" customWidth="1"/>
    <col min="2818" max="2820" width="9.33333333333333" style="1"/>
    <col min="2821" max="2821" width="35.8333333333333" style="1" customWidth="1"/>
    <col min="2822" max="2822" width="19" style="1" customWidth="1"/>
    <col min="2823" max="2823" width="13.6666666666667" style="1" customWidth="1"/>
    <col min="2824" max="2824" width="7.83333333333333" style="1" customWidth="1"/>
    <col min="2825" max="3072" width="9.33333333333333" style="1"/>
    <col min="3073" max="3073" width="6.16666666666667" style="1" customWidth="1"/>
    <col min="3074" max="3076" width="9.33333333333333" style="1"/>
    <col min="3077" max="3077" width="35.8333333333333" style="1" customWidth="1"/>
    <col min="3078" max="3078" width="19" style="1" customWidth="1"/>
    <col min="3079" max="3079" width="13.6666666666667" style="1" customWidth="1"/>
    <col min="3080" max="3080" width="7.83333333333333" style="1" customWidth="1"/>
    <col min="3081" max="3328" width="9.33333333333333" style="1"/>
    <col min="3329" max="3329" width="6.16666666666667" style="1" customWidth="1"/>
    <col min="3330" max="3332" width="9.33333333333333" style="1"/>
    <col min="3333" max="3333" width="35.8333333333333" style="1" customWidth="1"/>
    <col min="3334" max="3334" width="19" style="1" customWidth="1"/>
    <col min="3335" max="3335" width="13.6666666666667" style="1" customWidth="1"/>
    <col min="3336" max="3336" width="7.83333333333333" style="1" customWidth="1"/>
    <col min="3337" max="3584" width="9.33333333333333" style="1"/>
    <col min="3585" max="3585" width="6.16666666666667" style="1" customWidth="1"/>
    <col min="3586" max="3588" width="9.33333333333333" style="1"/>
    <col min="3589" max="3589" width="35.8333333333333" style="1" customWidth="1"/>
    <col min="3590" max="3590" width="19" style="1" customWidth="1"/>
    <col min="3591" max="3591" width="13.6666666666667" style="1" customWidth="1"/>
    <col min="3592" max="3592" width="7.83333333333333" style="1" customWidth="1"/>
    <col min="3593" max="3840" width="9.33333333333333" style="1"/>
    <col min="3841" max="3841" width="6.16666666666667" style="1" customWidth="1"/>
    <col min="3842" max="3844" width="9.33333333333333" style="1"/>
    <col min="3845" max="3845" width="35.8333333333333" style="1" customWidth="1"/>
    <col min="3846" max="3846" width="19" style="1" customWidth="1"/>
    <col min="3847" max="3847" width="13.6666666666667" style="1" customWidth="1"/>
    <col min="3848" max="3848" width="7.83333333333333" style="1" customWidth="1"/>
    <col min="3849" max="4096" width="9.33333333333333" style="1"/>
    <col min="4097" max="4097" width="6.16666666666667" style="1" customWidth="1"/>
    <col min="4098" max="4100" width="9.33333333333333" style="1"/>
    <col min="4101" max="4101" width="35.8333333333333" style="1" customWidth="1"/>
    <col min="4102" max="4102" width="19" style="1" customWidth="1"/>
    <col min="4103" max="4103" width="13.6666666666667" style="1" customWidth="1"/>
    <col min="4104" max="4104" width="7.83333333333333" style="1" customWidth="1"/>
    <col min="4105" max="4352" width="9.33333333333333" style="1"/>
    <col min="4353" max="4353" width="6.16666666666667" style="1" customWidth="1"/>
    <col min="4354" max="4356" width="9.33333333333333" style="1"/>
    <col min="4357" max="4357" width="35.8333333333333" style="1" customWidth="1"/>
    <col min="4358" max="4358" width="19" style="1" customWidth="1"/>
    <col min="4359" max="4359" width="13.6666666666667" style="1" customWidth="1"/>
    <col min="4360" max="4360" width="7.83333333333333" style="1" customWidth="1"/>
    <col min="4361" max="4608" width="9.33333333333333" style="1"/>
    <col min="4609" max="4609" width="6.16666666666667" style="1" customWidth="1"/>
    <col min="4610" max="4612" width="9.33333333333333" style="1"/>
    <col min="4613" max="4613" width="35.8333333333333" style="1" customWidth="1"/>
    <col min="4614" max="4614" width="19" style="1" customWidth="1"/>
    <col min="4615" max="4615" width="13.6666666666667" style="1" customWidth="1"/>
    <col min="4616" max="4616" width="7.83333333333333" style="1" customWidth="1"/>
    <col min="4617" max="4864" width="9.33333333333333" style="1"/>
    <col min="4865" max="4865" width="6.16666666666667" style="1" customWidth="1"/>
    <col min="4866" max="4868" width="9.33333333333333" style="1"/>
    <col min="4869" max="4869" width="35.8333333333333" style="1" customWidth="1"/>
    <col min="4870" max="4870" width="19" style="1" customWidth="1"/>
    <col min="4871" max="4871" width="13.6666666666667" style="1" customWidth="1"/>
    <col min="4872" max="4872" width="7.83333333333333" style="1" customWidth="1"/>
    <col min="4873" max="5120" width="9.33333333333333" style="1"/>
    <col min="5121" max="5121" width="6.16666666666667" style="1" customWidth="1"/>
    <col min="5122" max="5124" width="9.33333333333333" style="1"/>
    <col min="5125" max="5125" width="35.8333333333333" style="1" customWidth="1"/>
    <col min="5126" max="5126" width="19" style="1" customWidth="1"/>
    <col min="5127" max="5127" width="13.6666666666667" style="1" customWidth="1"/>
    <col min="5128" max="5128" width="7.83333333333333" style="1" customWidth="1"/>
    <col min="5129" max="5376" width="9.33333333333333" style="1"/>
    <col min="5377" max="5377" width="6.16666666666667" style="1" customWidth="1"/>
    <col min="5378" max="5380" width="9.33333333333333" style="1"/>
    <col min="5381" max="5381" width="35.8333333333333" style="1" customWidth="1"/>
    <col min="5382" max="5382" width="19" style="1" customWidth="1"/>
    <col min="5383" max="5383" width="13.6666666666667" style="1" customWidth="1"/>
    <col min="5384" max="5384" width="7.83333333333333" style="1" customWidth="1"/>
    <col min="5385" max="5632" width="9.33333333333333" style="1"/>
    <col min="5633" max="5633" width="6.16666666666667" style="1" customWidth="1"/>
    <col min="5634" max="5636" width="9.33333333333333" style="1"/>
    <col min="5637" max="5637" width="35.8333333333333" style="1" customWidth="1"/>
    <col min="5638" max="5638" width="19" style="1" customWidth="1"/>
    <col min="5639" max="5639" width="13.6666666666667" style="1" customWidth="1"/>
    <col min="5640" max="5640" width="7.83333333333333" style="1" customWidth="1"/>
    <col min="5641" max="5888" width="9.33333333333333" style="1"/>
    <col min="5889" max="5889" width="6.16666666666667" style="1" customWidth="1"/>
    <col min="5890" max="5892" width="9.33333333333333" style="1"/>
    <col min="5893" max="5893" width="35.8333333333333" style="1" customWidth="1"/>
    <col min="5894" max="5894" width="19" style="1" customWidth="1"/>
    <col min="5895" max="5895" width="13.6666666666667" style="1" customWidth="1"/>
    <col min="5896" max="5896" width="7.83333333333333" style="1" customWidth="1"/>
    <col min="5897" max="6144" width="9.33333333333333" style="1"/>
    <col min="6145" max="6145" width="6.16666666666667" style="1" customWidth="1"/>
    <col min="6146" max="6148" width="9.33333333333333" style="1"/>
    <col min="6149" max="6149" width="35.8333333333333" style="1" customWidth="1"/>
    <col min="6150" max="6150" width="19" style="1" customWidth="1"/>
    <col min="6151" max="6151" width="13.6666666666667" style="1" customWidth="1"/>
    <col min="6152" max="6152" width="7.83333333333333" style="1" customWidth="1"/>
    <col min="6153" max="6400" width="9.33333333333333" style="1"/>
    <col min="6401" max="6401" width="6.16666666666667" style="1" customWidth="1"/>
    <col min="6402" max="6404" width="9.33333333333333" style="1"/>
    <col min="6405" max="6405" width="35.8333333333333" style="1" customWidth="1"/>
    <col min="6406" max="6406" width="19" style="1" customWidth="1"/>
    <col min="6407" max="6407" width="13.6666666666667" style="1" customWidth="1"/>
    <col min="6408" max="6408" width="7.83333333333333" style="1" customWidth="1"/>
    <col min="6409" max="6656" width="9.33333333333333" style="1"/>
    <col min="6657" max="6657" width="6.16666666666667" style="1" customWidth="1"/>
    <col min="6658" max="6660" width="9.33333333333333" style="1"/>
    <col min="6661" max="6661" width="35.8333333333333" style="1" customWidth="1"/>
    <col min="6662" max="6662" width="19" style="1" customWidth="1"/>
    <col min="6663" max="6663" width="13.6666666666667" style="1" customWidth="1"/>
    <col min="6664" max="6664" width="7.83333333333333" style="1" customWidth="1"/>
    <col min="6665" max="6912" width="9.33333333333333" style="1"/>
    <col min="6913" max="6913" width="6.16666666666667" style="1" customWidth="1"/>
    <col min="6914" max="6916" width="9.33333333333333" style="1"/>
    <col min="6917" max="6917" width="35.8333333333333" style="1" customWidth="1"/>
    <col min="6918" max="6918" width="19" style="1" customWidth="1"/>
    <col min="6919" max="6919" width="13.6666666666667" style="1" customWidth="1"/>
    <col min="6920" max="6920" width="7.83333333333333" style="1" customWidth="1"/>
    <col min="6921" max="7168" width="9.33333333333333" style="1"/>
    <col min="7169" max="7169" width="6.16666666666667" style="1" customWidth="1"/>
    <col min="7170" max="7172" width="9.33333333333333" style="1"/>
    <col min="7173" max="7173" width="35.8333333333333" style="1" customWidth="1"/>
    <col min="7174" max="7174" width="19" style="1" customWidth="1"/>
    <col min="7175" max="7175" width="13.6666666666667" style="1" customWidth="1"/>
    <col min="7176" max="7176" width="7.83333333333333" style="1" customWidth="1"/>
    <col min="7177" max="7424" width="9.33333333333333" style="1"/>
    <col min="7425" max="7425" width="6.16666666666667" style="1" customWidth="1"/>
    <col min="7426" max="7428" width="9.33333333333333" style="1"/>
    <col min="7429" max="7429" width="35.8333333333333" style="1" customWidth="1"/>
    <col min="7430" max="7430" width="19" style="1" customWidth="1"/>
    <col min="7431" max="7431" width="13.6666666666667" style="1" customWidth="1"/>
    <col min="7432" max="7432" width="7.83333333333333" style="1" customWidth="1"/>
    <col min="7433" max="7680" width="9.33333333333333" style="1"/>
    <col min="7681" max="7681" width="6.16666666666667" style="1" customWidth="1"/>
    <col min="7682" max="7684" width="9.33333333333333" style="1"/>
    <col min="7685" max="7685" width="35.8333333333333" style="1" customWidth="1"/>
    <col min="7686" max="7686" width="19" style="1" customWidth="1"/>
    <col min="7687" max="7687" width="13.6666666666667" style="1" customWidth="1"/>
    <col min="7688" max="7688" width="7.83333333333333" style="1" customWidth="1"/>
    <col min="7689" max="7936" width="9.33333333333333" style="1"/>
    <col min="7937" max="7937" width="6.16666666666667" style="1" customWidth="1"/>
    <col min="7938" max="7940" width="9.33333333333333" style="1"/>
    <col min="7941" max="7941" width="35.8333333333333" style="1" customWidth="1"/>
    <col min="7942" max="7942" width="19" style="1" customWidth="1"/>
    <col min="7943" max="7943" width="13.6666666666667" style="1" customWidth="1"/>
    <col min="7944" max="7944" width="7.83333333333333" style="1" customWidth="1"/>
    <col min="7945" max="8192" width="9.33333333333333" style="1"/>
    <col min="8193" max="8193" width="6.16666666666667" style="1" customWidth="1"/>
    <col min="8194" max="8196" width="9.33333333333333" style="1"/>
    <col min="8197" max="8197" width="35.8333333333333" style="1" customWidth="1"/>
    <col min="8198" max="8198" width="19" style="1" customWidth="1"/>
    <col min="8199" max="8199" width="13.6666666666667" style="1" customWidth="1"/>
    <col min="8200" max="8200" width="7.83333333333333" style="1" customWidth="1"/>
    <col min="8201" max="8448" width="9.33333333333333" style="1"/>
    <col min="8449" max="8449" width="6.16666666666667" style="1" customWidth="1"/>
    <col min="8450" max="8452" width="9.33333333333333" style="1"/>
    <col min="8453" max="8453" width="35.8333333333333" style="1" customWidth="1"/>
    <col min="8454" max="8454" width="19" style="1" customWidth="1"/>
    <col min="8455" max="8455" width="13.6666666666667" style="1" customWidth="1"/>
    <col min="8456" max="8456" width="7.83333333333333" style="1" customWidth="1"/>
    <col min="8457" max="8704" width="9.33333333333333" style="1"/>
    <col min="8705" max="8705" width="6.16666666666667" style="1" customWidth="1"/>
    <col min="8706" max="8708" width="9.33333333333333" style="1"/>
    <col min="8709" max="8709" width="35.8333333333333" style="1" customWidth="1"/>
    <col min="8710" max="8710" width="19" style="1" customWidth="1"/>
    <col min="8711" max="8711" width="13.6666666666667" style="1" customWidth="1"/>
    <col min="8712" max="8712" width="7.83333333333333" style="1" customWidth="1"/>
    <col min="8713" max="8960" width="9.33333333333333" style="1"/>
    <col min="8961" max="8961" width="6.16666666666667" style="1" customWidth="1"/>
    <col min="8962" max="8964" width="9.33333333333333" style="1"/>
    <col min="8965" max="8965" width="35.8333333333333" style="1" customWidth="1"/>
    <col min="8966" max="8966" width="19" style="1" customWidth="1"/>
    <col min="8967" max="8967" width="13.6666666666667" style="1" customWidth="1"/>
    <col min="8968" max="8968" width="7.83333333333333" style="1" customWidth="1"/>
    <col min="8969" max="9216" width="9.33333333333333" style="1"/>
    <col min="9217" max="9217" width="6.16666666666667" style="1" customWidth="1"/>
    <col min="9218" max="9220" width="9.33333333333333" style="1"/>
    <col min="9221" max="9221" width="35.8333333333333" style="1" customWidth="1"/>
    <col min="9222" max="9222" width="19" style="1" customWidth="1"/>
    <col min="9223" max="9223" width="13.6666666666667" style="1" customWidth="1"/>
    <col min="9224" max="9224" width="7.83333333333333" style="1" customWidth="1"/>
    <col min="9225" max="9472" width="9.33333333333333" style="1"/>
    <col min="9473" max="9473" width="6.16666666666667" style="1" customWidth="1"/>
    <col min="9474" max="9476" width="9.33333333333333" style="1"/>
    <col min="9477" max="9477" width="35.8333333333333" style="1" customWidth="1"/>
    <col min="9478" max="9478" width="19" style="1" customWidth="1"/>
    <col min="9479" max="9479" width="13.6666666666667" style="1" customWidth="1"/>
    <col min="9480" max="9480" width="7.83333333333333" style="1" customWidth="1"/>
    <col min="9481" max="9728" width="9.33333333333333" style="1"/>
    <col min="9729" max="9729" width="6.16666666666667" style="1" customWidth="1"/>
    <col min="9730" max="9732" width="9.33333333333333" style="1"/>
    <col min="9733" max="9733" width="35.8333333333333" style="1" customWidth="1"/>
    <col min="9734" max="9734" width="19" style="1" customWidth="1"/>
    <col min="9735" max="9735" width="13.6666666666667" style="1" customWidth="1"/>
    <col min="9736" max="9736" width="7.83333333333333" style="1" customWidth="1"/>
    <col min="9737" max="9984" width="9.33333333333333" style="1"/>
    <col min="9985" max="9985" width="6.16666666666667" style="1" customWidth="1"/>
    <col min="9986" max="9988" width="9.33333333333333" style="1"/>
    <col min="9989" max="9989" width="35.8333333333333" style="1" customWidth="1"/>
    <col min="9990" max="9990" width="19" style="1" customWidth="1"/>
    <col min="9991" max="9991" width="13.6666666666667" style="1" customWidth="1"/>
    <col min="9992" max="9992" width="7.83333333333333" style="1" customWidth="1"/>
    <col min="9993" max="10240" width="9.33333333333333" style="1"/>
    <col min="10241" max="10241" width="6.16666666666667" style="1" customWidth="1"/>
    <col min="10242" max="10244" width="9.33333333333333" style="1"/>
    <col min="10245" max="10245" width="35.8333333333333" style="1" customWidth="1"/>
    <col min="10246" max="10246" width="19" style="1" customWidth="1"/>
    <col min="10247" max="10247" width="13.6666666666667" style="1" customWidth="1"/>
    <col min="10248" max="10248" width="7.83333333333333" style="1" customWidth="1"/>
    <col min="10249" max="10496" width="9.33333333333333" style="1"/>
    <col min="10497" max="10497" width="6.16666666666667" style="1" customWidth="1"/>
    <col min="10498" max="10500" width="9.33333333333333" style="1"/>
    <col min="10501" max="10501" width="35.8333333333333" style="1" customWidth="1"/>
    <col min="10502" max="10502" width="19" style="1" customWidth="1"/>
    <col min="10503" max="10503" width="13.6666666666667" style="1" customWidth="1"/>
    <col min="10504" max="10504" width="7.83333333333333" style="1" customWidth="1"/>
    <col min="10505" max="10752" width="9.33333333333333" style="1"/>
    <col min="10753" max="10753" width="6.16666666666667" style="1" customWidth="1"/>
    <col min="10754" max="10756" width="9.33333333333333" style="1"/>
    <col min="10757" max="10757" width="35.8333333333333" style="1" customWidth="1"/>
    <col min="10758" max="10758" width="19" style="1" customWidth="1"/>
    <col min="10759" max="10759" width="13.6666666666667" style="1" customWidth="1"/>
    <col min="10760" max="10760" width="7.83333333333333" style="1" customWidth="1"/>
    <col min="10761" max="11008" width="9.33333333333333" style="1"/>
    <col min="11009" max="11009" width="6.16666666666667" style="1" customWidth="1"/>
    <col min="11010" max="11012" width="9.33333333333333" style="1"/>
    <col min="11013" max="11013" width="35.8333333333333" style="1" customWidth="1"/>
    <col min="11014" max="11014" width="19" style="1" customWidth="1"/>
    <col min="11015" max="11015" width="13.6666666666667" style="1" customWidth="1"/>
    <col min="11016" max="11016" width="7.83333333333333" style="1" customWidth="1"/>
    <col min="11017" max="11264" width="9.33333333333333" style="1"/>
    <col min="11265" max="11265" width="6.16666666666667" style="1" customWidth="1"/>
    <col min="11266" max="11268" width="9.33333333333333" style="1"/>
    <col min="11269" max="11269" width="35.8333333333333" style="1" customWidth="1"/>
    <col min="11270" max="11270" width="19" style="1" customWidth="1"/>
    <col min="11271" max="11271" width="13.6666666666667" style="1" customWidth="1"/>
    <col min="11272" max="11272" width="7.83333333333333" style="1" customWidth="1"/>
    <col min="11273" max="11520" width="9.33333333333333" style="1"/>
    <col min="11521" max="11521" width="6.16666666666667" style="1" customWidth="1"/>
    <col min="11522" max="11524" width="9.33333333333333" style="1"/>
    <col min="11525" max="11525" width="35.8333333333333" style="1" customWidth="1"/>
    <col min="11526" max="11526" width="19" style="1" customWidth="1"/>
    <col min="11527" max="11527" width="13.6666666666667" style="1" customWidth="1"/>
    <col min="11528" max="11528" width="7.83333333333333" style="1" customWidth="1"/>
    <col min="11529" max="11776" width="9.33333333333333" style="1"/>
    <col min="11777" max="11777" width="6.16666666666667" style="1" customWidth="1"/>
    <col min="11778" max="11780" width="9.33333333333333" style="1"/>
    <col min="11781" max="11781" width="35.8333333333333" style="1" customWidth="1"/>
    <col min="11782" max="11782" width="19" style="1" customWidth="1"/>
    <col min="11783" max="11783" width="13.6666666666667" style="1" customWidth="1"/>
    <col min="11784" max="11784" width="7.83333333333333" style="1" customWidth="1"/>
    <col min="11785" max="12032" width="9.33333333333333" style="1"/>
    <col min="12033" max="12033" width="6.16666666666667" style="1" customWidth="1"/>
    <col min="12034" max="12036" width="9.33333333333333" style="1"/>
    <col min="12037" max="12037" width="35.8333333333333" style="1" customWidth="1"/>
    <col min="12038" max="12038" width="19" style="1" customWidth="1"/>
    <col min="12039" max="12039" width="13.6666666666667" style="1" customWidth="1"/>
    <col min="12040" max="12040" width="7.83333333333333" style="1" customWidth="1"/>
    <col min="12041" max="12288" width="9.33333333333333" style="1"/>
    <col min="12289" max="12289" width="6.16666666666667" style="1" customWidth="1"/>
    <col min="12290" max="12292" width="9.33333333333333" style="1"/>
    <col min="12293" max="12293" width="35.8333333333333" style="1" customWidth="1"/>
    <col min="12294" max="12294" width="19" style="1" customWidth="1"/>
    <col min="12295" max="12295" width="13.6666666666667" style="1" customWidth="1"/>
    <col min="12296" max="12296" width="7.83333333333333" style="1" customWidth="1"/>
    <col min="12297" max="12544" width="9.33333333333333" style="1"/>
    <col min="12545" max="12545" width="6.16666666666667" style="1" customWidth="1"/>
    <col min="12546" max="12548" width="9.33333333333333" style="1"/>
    <col min="12549" max="12549" width="35.8333333333333" style="1" customWidth="1"/>
    <col min="12550" max="12550" width="19" style="1" customWidth="1"/>
    <col min="12551" max="12551" width="13.6666666666667" style="1" customWidth="1"/>
    <col min="12552" max="12552" width="7.83333333333333" style="1" customWidth="1"/>
    <col min="12553" max="12800" width="9.33333333333333" style="1"/>
    <col min="12801" max="12801" width="6.16666666666667" style="1" customWidth="1"/>
    <col min="12802" max="12804" width="9.33333333333333" style="1"/>
    <col min="12805" max="12805" width="35.8333333333333" style="1" customWidth="1"/>
    <col min="12806" max="12806" width="19" style="1" customWidth="1"/>
    <col min="12807" max="12807" width="13.6666666666667" style="1" customWidth="1"/>
    <col min="12808" max="12808" width="7.83333333333333" style="1" customWidth="1"/>
    <col min="12809" max="13056" width="9.33333333333333" style="1"/>
    <col min="13057" max="13057" width="6.16666666666667" style="1" customWidth="1"/>
    <col min="13058" max="13060" width="9.33333333333333" style="1"/>
    <col min="13061" max="13061" width="35.8333333333333" style="1" customWidth="1"/>
    <col min="13062" max="13062" width="19" style="1" customWidth="1"/>
    <col min="13063" max="13063" width="13.6666666666667" style="1" customWidth="1"/>
    <col min="13064" max="13064" width="7.83333333333333" style="1" customWidth="1"/>
    <col min="13065" max="13312" width="9.33333333333333" style="1"/>
    <col min="13313" max="13313" width="6.16666666666667" style="1" customWidth="1"/>
    <col min="13314" max="13316" width="9.33333333333333" style="1"/>
    <col min="13317" max="13317" width="35.8333333333333" style="1" customWidth="1"/>
    <col min="13318" max="13318" width="19" style="1" customWidth="1"/>
    <col min="13319" max="13319" width="13.6666666666667" style="1" customWidth="1"/>
    <col min="13320" max="13320" width="7.83333333333333" style="1" customWidth="1"/>
    <col min="13321" max="13568" width="9.33333333333333" style="1"/>
    <col min="13569" max="13569" width="6.16666666666667" style="1" customWidth="1"/>
    <col min="13570" max="13572" width="9.33333333333333" style="1"/>
    <col min="13573" max="13573" width="35.8333333333333" style="1" customWidth="1"/>
    <col min="13574" max="13574" width="19" style="1" customWidth="1"/>
    <col min="13575" max="13575" width="13.6666666666667" style="1" customWidth="1"/>
    <col min="13576" max="13576" width="7.83333333333333" style="1" customWidth="1"/>
    <col min="13577" max="13824" width="9.33333333333333" style="1"/>
    <col min="13825" max="13825" width="6.16666666666667" style="1" customWidth="1"/>
    <col min="13826" max="13828" width="9.33333333333333" style="1"/>
    <col min="13829" max="13829" width="35.8333333333333" style="1" customWidth="1"/>
    <col min="13830" max="13830" width="19" style="1" customWidth="1"/>
    <col min="13831" max="13831" width="13.6666666666667" style="1" customWidth="1"/>
    <col min="13832" max="13832" width="7.83333333333333" style="1" customWidth="1"/>
    <col min="13833" max="14080" width="9.33333333333333" style="1"/>
    <col min="14081" max="14081" width="6.16666666666667" style="1" customWidth="1"/>
    <col min="14082" max="14084" width="9.33333333333333" style="1"/>
    <col min="14085" max="14085" width="35.8333333333333" style="1" customWidth="1"/>
    <col min="14086" max="14086" width="19" style="1" customWidth="1"/>
    <col min="14087" max="14087" width="13.6666666666667" style="1" customWidth="1"/>
    <col min="14088" max="14088" width="7.83333333333333" style="1" customWidth="1"/>
    <col min="14089" max="14336" width="9.33333333333333" style="1"/>
    <col min="14337" max="14337" width="6.16666666666667" style="1" customWidth="1"/>
    <col min="14338" max="14340" width="9.33333333333333" style="1"/>
    <col min="14341" max="14341" width="35.8333333333333" style="1" customWidth="1"/>
    <col min="14342" max="14342" width="19" style="1" customWidth="1"/>
    <col min="14343" max="14343" width="13.6666666666667" style="1" customWidth="1"/>
    <col min="14344" max="14344" width="7.83333333333333" style="1" customWidth="1"/>
    <col min="14345" max="14592" width="9.33333333333333" style="1"/>
    <col min="14593" max="14593" width="6.16666666666667" style="1" customWidth="1"/>
    <col min="14594" max="14596" width="9.33333333333333" style="1"/>
    <col min="14597" max="14597" width="35.8333333333333" style="1" customWidth="1"/>
    <col min="14598" max="14598" width="19" style="1" customWidth="1"/>
    <col min="14599" max="14599" width="13.6666666666667" style="1" customWidth="1"/>
    <col min="14600" max="14600" width="7.83333333333333" style="1" customWidth="1"/>
    <col min="14601" max="14848" width="9.33333333333333" style="1"/>
    <col min="14849" max="14849" width="6.16666666666667" style="1" customWidth="1"/>
    <col min="14850" max="14852" width="9.33333333333333" style="1"/>
    <col min="14853" max="14853" width="35.8333333333333" style="1" customWidth="1"/>
    <col min="14854" max="14854" width="19" style="1" customWidth="1"/>
    <col min="14855" max="14855" width="13.6666666666667" style="1" customWidth="1"/>
    <col min="14856" max="14856" width="7.83333333333333" style="1" customWidth="1"/>
    <col min="14857" max="15104" width="9.33333333333333" style="1"/>
    <col min="15105" max="15105" width="6.16666666666667" style="1" customWidth="1"/>
    <col min="15106" max="15108" width="9.33333333333333" style="1"/>
    <col min="15109" max="15109" width="35.8333333333333" style="1" customWidth="1"/>
    <col min="15110" max="15110" width="19" style="1" customWidth="1"/>
    <col min="15111" max="15111" width="13.6666666666667" style="1" customWidth="1"/>
    <col min="15112" max="15112" width="7.83333333333333" style="1" customWidth="1"/>
    <col min="15113" max="15360" width="9.33333333333333" style="1"/>
    <col min="15361" max="15361" width="6.16666666666667" style="1" customWidth="1"/>
    <col min="15362" max="15364" width="9.33333333333333" style="1"/>
    <col min="15365" max="15365" width="35.8333333333333" style="1" customWidth="1"/>
    <col min="15366" max="15366" width="19" style="1" customWidth="1"/>
    <col min="15367" max="15367" width="13.6666666666667" style="1" customWidth="1"/>
    <col min="15368" max="15368" width="7.83333333333333" style="1" customWidth="1"/>
    <col min="15369" max="15616" width="9.33333333333333" style="1"/>
    <col min="15617" max="15617" width="6.16666666666667" style="1" customWidth="1"/>
    <col min="15618" max="15620" width="9.33333333333333" style="1"/>
    <col min="15621" max="15621" width="35.8333333333333" style="1" customWidth="1"/>
    <col min="15622" max="15622" width="19" style="1" customWidth="1"/>
    <col min="15623" max="15623" width="13.6666666666667" style="1" customWidth="1"/>
    <col min="15624" max="15624" width="7.83333333333333" style="1" customWidth="1"/>
    <col min="15625" max="15872" width="9.33333333333333" style="1"/>
    <col min="15873" max="15873" width="6.16666666666667" style="1" customWidth="1"/>
    <col min="15874" max="15876" width="9.33333333333333" style="1"/>
    <col min="15877" max="15877" width="35.8333333333333" style="1" customWidth="1"/>
    <col min="15878" max="15878" width="19" style="1" customWidth="1"/>
    <col min="15879" max="15879" width="13.6666666666667" style="1" customWidth="1"/>
    <col min="15880" max="15880" width="7.83333333333333" style="1" customWidth="1"/>
    <col min="15881" max="16128" width="9.33333333333333" style="1"/>
    <col min="16129" max="16129" width="6.16666666666667" style="1" customWidth="1"/>
    <col min="16130" max="16132" width="9.33333333333333" style="1"/>
    <col min="16133" max="16133" width="35.8333333333333" style="1" customWidth="1"/>
    <col min="16134" max="16134" width="19" style="1" customWidth="1"/>
    <col min="16135" max="16135" width="13.6666666666667" style="1" customWidth="1"/>
    <col min="16136" max="16136" width="7.83333333333333" style="1" customWidth="1"/>
    <col min="16137" max="16384" width="9.33333333333333" style="1"/>
  </cols>
  <sheetData>
    <row r="1" ht="15.75" spans="6:10">
      <c r="F1" s="2" t="s">
        <v>262</v>
      </c>
      <c r="G1" s="3"/>
      <c r="H1" s="3"/>
      <c r="I1" s="3"/>
      <c r="J1" s="3"/>
    </row>
    <row r="2" ht="21" customHeight="1" spans="2:10">
      <c r="B2" s="4"/>
      <c r="C2" s="4"/>
      <c r="D2" s="4"/>
      <c r="E2" s="4"/>
      <c r="F2" s="5" t="str">
        <f>'Приложение 1'!$C$2</f>
        <v> к решению  Совета депутатов Симкинского сельского поселения Большеберезниковского 
муниципального района Республики Мордовия «Об исполнении бюджета Симкинского сельского поселения Большеберезниковского муниципального района  Республики Мордовия за I полугодие 2024 года»</v>
      </c>
      <c r="G2" s="5"/>
      <c r="H2" s="5"/>
      <c r="I2" s="5"/>
      <c r="J2" s="5"/>
    </row>
    <row r="3" ht="22.5" customHeight="1" spans="2:10">
      <c r="B3" s="4"/>
      <c r="C3" s="4"/>
      <c r="D3" s="4"/>
      <c r="E3" s="4"/>
      <c r="F3" s="5"/>
      <c r="G3" s="5"/>
      <c r="H3" s="5"/>
      <c r="I3" s="5"/>
      <c r="J3" s="5"/>
    </row>
    <row r="4" ht="24.75" customHeight="1" spans="2:10">
      <c r="B4" s="4"/>
      <c r="C4" s="4"/>
      <c r="D4" s="4"/>
      <c r="E4" s="4"/>
      <c r="F4" s="5"/>
      <c r="G4" s="5"/>
      <c r="H4" s="5"/>
      <c r="I4" s="5"/>
      <c r="J4" s="5"/>
    </row>
    <row r="5" ht="27.75" customHeight="1" spans="2:10">
      <c r="B5" s="4"/>
      <c r="C5" s="4"/>
      <c r="D5" s="4"/>
      <c r="E5" s="4"/>
      <c r="F5" s="5"/>
      <c r="G5" s="5"/>
      <c r="H5" s="5"/>
      <c r="I5" s="5"/>
      <c r="J5" s="5"/>
    </row>
    <row r="6" ht="15.75" customHeight="1" spans="2:10">
      <c r="B6" s="6"/>
      <c r="C6" s="6"/>
      <c r="D6" s="6"/>
      <c r="E6" s="6"/>
      <c r="F6" s="5"/>
      <c r="G6" s="5"/>
      <c r="H6" s="5"/>
      <c r="I6" s="5"/>
      <c r="J6" s="5"/>
    </row>
    <row r="7" ht="11.25" customHeight="1" spans="2:10">
      <c r="B7" s="6"/>
      <c r="C7" s="6"/>
      <c r="D7" s="6"/>
      <c r="E7" s="6"/>
      <c r="F7" s="7"/>
      <c r="G7" s="7"/>
      <c r="H7" s="7"/>
      <c r="I7" s="7"/>
      <c r="J7" s="7"/>
    </row>
    <row r="9" ht="78.75" customHeight="1" spans="1:10">
      <c r="A9" s="8" t="s">
        <v>263</v>
      </c>
      <c r="B9" s="8"/>
      <c r="C9" s="8"/>
      <c r="D9" s="8"/>
      <c r="E9" s="8"/>
      <c r="F9" s="8"/>
      <c r="G9" s="8"/>
      <c r="H9" s="8"/>
      <c r="I9" s="8"/>
      <c r="J9" s="8"/>
    </row>
    <row r="11" ht="19.5" customHeight="1" spans="1:10">
      <c r="A11" s="9" t="s">
        <v>264</v>
      </c>
      <c r="B11" s="10" t="s">
        <v>265</v>
      </c>
      <c r="C11" s="10"/>
      <c r="D11" s="10"/>
      <c r="E11" s="10"/>
      <c r="F11" s="11" t="s">
        <v>266</v>
      </c>
      <c r="G11" s="11"/>
      <c r="H11" s="11"/>
      <c r="I11" s="11"/>
      <c r="J11" s="11"/>
    </row>
    <row r="12" ht="27" customHeight="1" spans="1:10">
      <c r="A12" s="9"/>
      <c r="B12" s="10"/>
      <c r="C12" s="10"/>
      <c r="D12" s="10"/>
      <c r="E12" s="10"/>
      <c r="F12" s="12" t="s">
        <v>6</v>
      </c>
      <c r="G12" s="13" t="s">
        <v>7</v>
      </c>
      <c r="H12" s="13"/>
      <c r="I12" s="31" t="s">
        <v>8</v>
      </c>
      <c r="J12" s="32"/>
    </row>
    <row r="13" ht="32.25" customHeight="1" spans="1:10">
      <c r="A13" s="14">
        <v>1</v>
      </c>
      <c r="B13" s="15" t="s">
        <v>227</v>
      </c>
      <c r="C13" s="15"/>
      <c r="D13" s="15"/>
      <c r="E13" s="15"/>
      <c r="F13" s="16">
        <f>F14</f>
        <v>0</v>
      </c>
      <c r="G13" s="17">
        <f t="shared" ref="G13" si="0">G14</f>
        <v>0</v>
      </c>
      <c r="H13" s="18"/>
      <c r="I13" s="17">
        <v>0</v>
      </c>
      <c r="J13" s="18"/>
    </row>
    <row r="14" ht="14.25" customHeight="1" spans="1:10">
      <c r="A14" s="19"/>
      <c r="B14" s="15" t="s">
        <v>267</v>
      </c>
      <c r="C14" s="15"/>
      <c r="D14" s="15"/>
      <c r="E14" s="15"/>
      <c r="F14" s="16">
        <f>'Приложение 5'!C17</f>
        <v>0</v>
      </c>
      <c r="G14" s="17">
        <f>'Приложение 5'!D17</f>
        <v>0</v>
      </c>
      <c r="H14" s="18"/>
      <c r="I14" s="17">
        <v>0</v>
      </c>
      <c r="J14" s="18"/>
    </row>
    <row r="15" ht="30.75" customHeight="1" spans="1:10">
      <c r="A15" s="19"/>
      <c r="B15" s="15" t="s">
        <v>268</v>
      </c>
      <c r="C15" s="15"/>
      <c r="D15" s="15"/>
      <c r="E15" s="15"/>
      <c r="F15" s="16"/>
      <c r="G15" s="20"/>
      <c r="H15" s="20"/>
      <c r="I15" s="20"/>
      <c r="J15" s="20"/>
    </row>
    <row r="16" ht="32.25" customHeight="1" spans="1:10">
      <c r="A16" s="14">
        <v>2</v>
      </c>
      <c r="B16" s="15" t="s">
        <v>269</v>
      </c>
      <c r="C16" s="15"/>
      <c r="D16" s="15"/>
      <c r="E16" s="15"/>
      <c r="F16" s="16">
        <f>F18</f>
        <v>-15</v>
      </c>
      <c r="G16" s="17">
        <f>G18</f>
        <v>0</v>
      </c>
      <c r="H16" s="18"/>
      <c r="I16" s="17">
        <f>G16/F16*100</f>
        <v>0</v>
      </c>
      <c r="J16" s="18"/>
    </row>
    <row r="17" ht="16.5" customHeight="1" spans="1:10">
      <c r="A17" s="21"/>
      <c r="B17" s="22" t="s">
        <v>267</v>
      </c>
      <c r="C17" s="23"/>
      <c r="D17" s="23"/>
      <c r="E17" s="23"/>
      <c r="F17" s="24"/>
      <c r="G17" s="17"/>
      <c r="H17" s="18"/>
      <c r="I17" s="17"/>
      <c r="J17" s="18"/>
    </row>
    <row r="18" ht="30" customHeight="1" spans="1:10">
      <c r="A18" s="21"/>
      <c r="B18" s="15" t="s">
        <v>268</v>
      </c>
      <c r="C18" s="15"/>
      <c r="D18" s="15"/>
      <c r="E18" s="15"/>
      <c r="F18" s="16">
        <f>'Приложение 5'!C23</f>
        <v>-15</v>
      </c>
      <c r="G18" s="17">
        <f>'Приложение 5'!D23</f>
        <v>0</v>
      </c>
      <c r="H18" s="18"/>
      <c r="I18" s="17">
        <f t="shared" ref="I18:I19" si="1">G18/F18*100</f>
        <v>0</v>
      </c>
      <c r="J18" s="18"/>
    </row>
    <row r="19" ht="16.5" spans="1:10">
      <c r="A19" s="25"/>
      <c r="B19" s="26" t="s">
        <v>74</v>
      </c>
      <c r="C19" s="26"/>
      <c r="D19" s="26"/>
      <c r="E19" s="26"/>
      <c r="F19" s="27">
        <f>F13+F16</f>
        <v>-15</v>
      </c>
      <c r="G19" s="28">
        <f t="shared" ref="G19" si="2">G13+G16</f>
        <v>0</v>
      </c>
      <c r="H19" s="29"/>
      <c r="I19" s="28">
        <f t="shared" si="1"/>
        <v>0</v>
      </c>
      <c r="J19" s="29"/>
    </row>
    <row r="20" spans="6:6">
      <c r="F20" s="30"/>
    </row>
    <row r="21" spans="6:6">
      <c r="F21" s="30"/>
    </row>
  </sheetData>
  <mergeCells count="29">
    <mergeCell ref="F1:J1"/>
    <mergeCell ref="A9:J9"/>
    <mergeCell ref="F11:J11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11:A12"/>
    <mergeCell ref="F2:J6"/>
    <mergeCell ref="B11:E12"/>
  </mergeCells>
  <conditionalFormatting sqref="B2:B7">
    <cfRule type="expression" dxfId="0" priority="1" stopIfTrue="1">
      <formula>$I2&lt;&gt;""</formula>
    </cfRule>
  </conditionalFormatting>
  <pageMargins left="0.669291338582677" right="0.433070866141732" top="0.47244094488189" bottom="0.984251968503937" header="0.511811023622047" footer="0.511811023622047"/>
  <pageSetup paperSize="9" scale="7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2024-07-31T05:35:12Z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514F46C722FD4FE0B6D930EFBAB20D9A_12</vt:lpwstr>
  </property>
  <property fmtid="{D5CDD505-2E9C-101B-9397-08002B2CF9AE}" pid="3" name="KSOProductBuildVer">
    <vt:lpwstr>1049-12.2.0.17119</vt:lpwstr>
  </property>
</Properties>
</file>